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6" windowWidth="23256" windowHeight="10056"/>
  </bookViews>
  <sheets>
    <sheet name="ingresos " sheetId="1" r:id="rId1"/>
  </sheets>
  <definedNames>
    <definedName name="_xlnm.Print_Area" localSheetId="0">'ingresos '!$A$1:$I$80</definedName>
    <definedName name="_xlnm.Print_Titles" localSheetId="0">'ingresos '!$1:$8</definedName>
  </definedNames>
  <calcPr calcId="145621"/>
</workbook>
</file>

<file path=xl/calcChain.xml><?xml version="1.0" encoding="utf-8"?>
<calcChain xmlns="http://schemas.openxmlformats.org/spreadsheetml/2006/main">
  <c r="I79" i="1" l="1"/>
  <c r="H79" i="1"/>
  <c r="G79" i="1"/>
  <c r="F79" i="1"/>
  <c r="E79" i="1"/>
  <c r="D79" i="1"/>
  <c r="H72" i="1"/>
  <c r="H71" i="1" s="1"/>
  <c r="G72" i="1"/>
  <c r="F72" i="1"/>
  <c r="F71" i="1" s="1"/>
  <c r="E72" i="1"/>
  <c r="D72" i="1"/>
  <c r="D71" i="1" s="1"/>
  <c r="G71" i="1"/>
  <c r="E71" i="1"/>
  <c r="G69" i="1"/>
  <c r="E69" i="1"/>
  <c r="I62" i="1"/>
  <c r="H58" i="1"/>
  <c r="I58" i="1" s="1"/>
  <c r="G58" i="1"/>
  <c r="F58" i="1"/>
  <c r="E58" i="1"/>
  <c r="D58" i="1"/>
  <c r="I53" i="1"/>
  <c r="I52" i="1"/>
  <c r="I51" i="1"/>
  <c r="I50" i="1"/>
  <c r="H49" i="1"/>
  <c r="H69" i="1" s="1"/>
  <c r="G49" i="1"/>
  <c r="F49" i="1"/>
  <c r="F69" i="1" s="1"/>
  <c r="E49" i="1"/>
  <c r="D49" i="1"/>
  <c r="D69" i="1" s="1"/>
  <c r="I43" i="1"/>
  <c r="I42" i="1"/>
  <c r="E41" i="1"/>
  <c r="D41" i="1"/>
  <c r="D40" i="1" s="1"/>
  <c r="I40" i="1" s="1"/>
  <c r="E40" i="1"/>
  <c r="I39" i="1"/>
  <c r="F39" i="1"/>
  <c r="F38" i="1" s="1"/>
  <c r="E39" i="1"/>
  <c r="I38" i="1"/>
  <c r="H38" i="1"/>
  <c r="G38" i="1"/>
  <c r="E38" i="1"/>
  <c r="D38" i="1"/>
  <c r="I37" i="1"/>
  <c r="I36" i="1"/>
  <c r="F36" i="1"/>
  <c r="I35" i="1"/>
  <c r="I34" i="1"/>
  <c r="I33" i="1"/>
  <c r="I32" i="1"/>
  <c r="H32" i="1"/>
  <c r="G32" i="1"/>
  <c r="G31" i="1" s="1"/>
  <c r="F32" i="1"/>
  <c r="E32" i="1"/>
  <c r="E31" i="1" s="1"/>
  <c r="H31" i="1"/>
  <c r="I31" i="1" s="1"/>
  <c r="F31" i="1"/>
  <c r="F44" i="1" s="1"/>
  <c r="F74" i="1" s="1"/>
  <c r="D31" i="1"/>
  <c r="D44" i="1" s="1"/>
  <c r="D74" i="1" s="1"/>
  <c r="I30" i="1"/>
  <c r="I29" i="1"/>
  <c r="I28" i="1"/>
  <c r="I27" i="1"/>
  <c r="I26" i="1"/>
  <c r="I25" i="1"/>
  <c r="I24" i="1"/>
  <c r="I23" i="1"/>
  <c r="I22" i="1"/>
  <c r="I21" i="1"/>
  <c r="I20" i="1"/>
  <c r="I19" i="1"/>
  <c r="G18" i="1"/>
  <c r="G44" i="1" s="1"/>
  <c r="G74" i="1" s="1"/>
  <c r="F18" i="1"/>
  <c r="E18" i="1"/>
  <c r="E44" i="1" s="1"/>
  <c r="E74" i="1" s="1"/>
  <c r="D18" i="1"/>
  <c r="I18" i="1" s="1"/>
  <c r="I17" i="1"/>
  <c r="I16" i="1"/>
  <c r="I15" i="1"/>
  <c r="I14" i="1"/>
  <c r="I13" i="1"/>
  <c r="I12" i="1"/>
  <c r="I11" i="1"/>
  <c r="I44" i="1" s="1"/>
  <c r="H44" i="1" l="1"/>
  <c r="H74" i="1" s="1"/>
  <c r="I49" i="1"/>
  <c r="I69" i="1" s="1"/>
  <c r="I74" i="1" s="1"/>
</calcChain>
</file>

<file path=xl/sharedStrings.xml><?xml version="1.0" encoding="utf-8"?>
<sst xmlns="http://schemas.openxmlformats.org/spreadsheetml/2006/main" count="78" uniqueCount="78">
  <si>
    <t xml:space="preserve">MUNICIPIO DE CAMPECHE </t>
  </si>
  <si>
    <t>Estado Analítico de Ingresos Detallado - LDF</t>
  </si>
  <si>
    <t>Del 1 de enero al 31 de Diciembre de 2016 (b)</t>
  </si>
  <si>
    <t>(PESOS)</t>
  </si>
  <si>
    <t>Ingreso</t>
  </si>
  <si>
    <t>Diferencia (e)</t>
  </si>
  <si>
    <t>Concepto</t>
  </si>
  <si>
    <t>Estimado (d)</t>
  </si>
  <si>
    <t>Ampliaciones/ (Reducciones)</t>
  </si>
  <si>
    <t>Modificado</t>
  </si>
  <si>
    <t>Devengado</t>
  </si>
  <si>
    <t>Recaudado</t>
  </si>
  <si>
    <t>(c)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</si>
  <si>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</si>
  <si>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</si>
  <si>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</si>
  <si>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</si>
  <si>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</si>
  <si>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</si>
  <si>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</si>
  <si>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</si>
  <si>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</si>
  <si>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</si>
  <si>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</si>
  <si>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</si>
  <si>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</si>
  <si>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</si>
  <si>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</si>
  <si>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</si>
  <si>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</si>
  <si>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</si>
  <si>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</si>
  <si>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</si>
  <si>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</si>
  <si>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</si>
  <si>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</si>
  <si>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</si>
  <si>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</si>
  <si>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</si>
  <si>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</si>
  <si>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</si>
  <si>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</si>
  <si>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</si>
  <si>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</si>
  <si>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</si>
  <si>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</si>
  <si>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</si>
  <si>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</si>
  <si>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</si>
  <si>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</si>
  <si>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</si>
  <si>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</si>
  <si>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</si>
  <si>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</si>
  <si>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</si>
  <si>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</si>
  <si>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</si>
  <si>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</si>
  <si>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</si>
  <si>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</si>
  <si>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</si>
  <si>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</si>
  <si>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</si>
  <si>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</si>
  <si>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</si>
  <si>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</si>
  <si>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</si>
  <si>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</si>
  <si>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</si>
  <si>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</si>
  <si>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</si>
  <si>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</si>
  <si>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</si>
  <si>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</si>
  <si>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</si>
  <si>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</si>
  <si>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</si>
  <si>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CUENTA PUBLICA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</si>
</sst>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92">
    <xf numFmtId="0" fontId="0" fillId="0" borderId="0" xfId="0"/>
    <xf numFmtId="0" fontId="4" fillId="0" borderId="0" xfId="0" applyFont="1" applyFill="1"/>
    <xf numFmtId="43" fontId="5" fillId="0" borderId="5" xfId="1" applyFont="1" applyFill="1" applyBorder="1" applyAlignment="1">
      <alignment horizontal="center" vertical="center"/>
    </xf>
    <xf numFmtId="43" fontId="5" fillId="0" borderId="12" xfId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43" fontId="3" fillId="0" borderId="5" xfId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64" fontId="5" fillId="0" borderId="5" xfId="1" applyNumberFormat="1" applyFont="1" applyFill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center" vertical="center"/>
    </xf>
    <xf numFmtId="164" fontId="6" fillId="0" borderId="13" xfId="1" applyNumberFormat="1" applyFont="1" applyFill="1" applyBorder="1" applyAlignment="1">
      <alignment vertical="top" wrapText="1"/>
    </xf>
    <xf numFmtId="164" fontId="6" fillId="0" borderId="13" xfId="0" applyNumberFormat="1" applyFont="1" applyFill="1" applyBorder="1" applyAlignment="1">
      <alignment vertical="top" wrapText="1"/>
    </xf>
    <xf numFmtId="164" fontId="4" fillId="0" borderId="0" xfId="0" applyNumberFormat="1" applyFont="1" applyFill="1"/>
    <xf numFmtId="0" fontId="5" fillId="0" borderId="17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164" fontId="5" fillId="0" borderId="20" xfId="1" applyNumberFormat="1" applyFont="1" applyFill="1" applyBorder="1" applyAlignment="1">
      <alignment horizontal="center" vertical="center"/>
    </xf>
    <xf numFmtId="164" fontId="5" fillId="0" borderId="21" xfId="1" applyNumberFormat="1" applyFont="1" applyFill="1" applyBorder="1" applyAlignment="1">
      <alignment horizontal="center" vertical="center"/>
    </xf>
    <xf numFmtId="164" fontId="3" fillId="0" borderId="25" xfId="1" applyNumberFormat="1" applyFont="1" applyFill="1" applyBorder="1" applyAlignment="1">
      <alignment vertical="center"/>
    </xf>
    <xf numFmtId="164" fontId="3" fillId="0" borderId="26" xfId="1" applyNumberFormat="1" applyFont="1" applyFill="1" applyBorder="1" applyAlignment="1">
      <alignment vertical="center"/>
    </xf>
    <xf numFmtId="164" fontId="3" fillId="0" borderId="27" xfId="1" applyNumberFormat="1" applyFont="1" applyFill="1" applyBorder="1" applyAlignment="1">
      <alignment vertical="center"/>
    </xf>
    <xf numFmtId="164" fontId="3" fillId="0" borderId="28" xfId="1" applyNumberFormat="1" applyFont="1" applyFill="1" applyBorder="1" applyAlignment="1">
      <alignment vertical="center"/>
    </xf>
    <xf numFmtId="164" fontId="3" fillId="0" borderId="16" xfId="1" applyNumberFormat="1" applyFont="1" applyFill="1" applyBorder="1" applyAlignment="1">
      <alignment vertical="center"/>
    </xf>
    <xf numFmtId="164" fontId="3" fillId="0" borderId="29" xfId="1" applyNumberFormat="1" applyFont="1" applyFill="1" applyBorder="1" applyAlignment="1">
      <alignment vertical="center"/>
    </xf>
    <xf numFmtId="164" fontId="3" fillId="0" borderId="13" xfId="1" applyNumberFormat="1" applyFont="1" applyFill="1" applyBorder="1" applyAlignment="1">
      <alignment horizontal="center" vertical="center"/>
    </xf>
    <xf numFmtId="164" fontId="3" fillId="0" borderId="5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164" fontId="3" fillId="0" borderId="5" xfId="1" applyNumberFormat="1" applyFont="1" applyFill="1" applyBorder="1" applyAlignment="1">
      <alignment horizontal="center" vertical="center"/>
    </xf>
    <xf numFmtId="164" fontId="5" fillId="0" borderId="20" xfId="0" applyNumberFormat="1" applyFont="1" applyFill="1" applyBorder="1" applyAlignment="1">
      <alignment horizontal="center" vertical="center"/>
    </xf>
    <xf numFmtId="164" fontId="7" fillId="0" borderId="13" xfId="1" applyNumberFormat="1" applyFont="1" applyFill="1" applyBorder="1" applyAlignment="1">
      <alignment vertical="top" wrapText="1"/>
    </xf>
    <xf numFmtId="43" fontId="4" fillId="0" borderId="13" xfId="1" applyFont="1" applyFill="1" applyBorder="1"/>
    <xf numFmtId="43" fontId="4" fillId="0" borderId="5" xfId="1" applyFont="1" applyFill="1" applyBorder="1"/>
    <xf numFmtId="0" fontId="5" fillId="0" borderId="5" xfId="0" applyFont="1" applyFill="1" applyBorder="1"/>
    <xf numFmtId="0" fontId="4" fillId="0" borderId="5" xfId="0" applyFont="1" applyFill="1" applyBorder="1"/>
    <xf numFmtId="0" fontId="5" fillId="0" borderId="6" xfId="0" applyFont="1" applyFill="1" applyBorder="1" applyAlignment="1">
      <alignment horizontal="justify" vertical="center" wrapText="1"/>
    </xf>
    <xf numFmtId="164" fontId="5" fillId="0" borderId="8" xfId="1" applyNumberFormat="1" applyFont="1" applyFill="1" applyBorder="1" applyAlignment="1">
      <alignment horizontal="center" vertical="center"/>
    </xf>
    <xf numFmtId="164" fontId="3" fillId="0" borderId="14" xfId="1" applyNumberFormat="1" applyFont="1" applyFill="1" applyBorder="1" applyAlignment="1">
      <alignment horizontal="center" vertical="center"/>
    </xf>
    <xf numFmtId="164" fontId="3" fillId="0" borderId="8" xfId="0" applyNumberFormat="1" applyFont="1" applyFill="1" applyBorder="1" applyAlignment="1">
      <alignment horizontal="center" vertical="center"/>
    </xf>
    <xf numFmtId="43" fontId="4" fillId="0" borderId="0" xfId="1" applyFont="1" applyFill="1"/>
    <xf numFmtId="43" fontId="5" fillId="0" borderId="0" xfId="1" applyFont="1" applyFill="1"/>
    <xf numFmtId="0" fontId="2" fillId="0" borderId="0" xfId="0" applyFont="1" applyFill="1" applyAlignment="1"/>
    <xf numFmtId="0" fontId="0" fillId="0" borderId="0" xfId="0" applyFont="1" applyFill="1"/>
    <xf numFmtId="0" fontId="4" fillId="0" borderId="0" xfId="0" applyFont="1" applyFill="1" applyAlignment="1"/>
    <xf numFmtId="0" fontId="2" fillId="0" borderId="0" xfId="0" applyFont="1" applyFill="1" applyAlignment="1">
      <alignment horizontal="center"/>
    </xf>
    <xf numFmtId="0" fontId="5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3" fontId="3" fillId="0" borderId="12" xfId="1" applyFont="1" applyFill="1" applyBorder="1" applyAlignment="1">
      <alignment horizontal="center" vertical="center"/>
    </xf>
    <xf numFmtId="43" fontId="3" fillId="0" borderId="14" xfId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43" fontId="3" fillId="0" borderId="12" xfId="1" applyFont="1" applyFill="1" applyBorder="1" applyAlignment="1">
      <alignment horizontal="center" vertical="center" wrapText="1"/>
    </xf>
    <xf numFmtId="43" fontId="3" fillId="0" borderId="14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/>
    </xf>
    <xf numFmtId="0" fontId="5" fillId="0" borderId="2" xfId="0" applyFont="1" applyFill="1" applyBorder="1" applyAlignment="1">
      <alignment horizontal="justify" vertical="center"/>
    </xf>
    <xf numFmtId="0" fontId="5" fillId="0" borderId="3" xfId="0" applyFont="1" applyFill="1" applyBorder="1" applyAlignment="1">
      <alignment horizontal="justify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164" fontId="5" fillId="0" borderId="16" xfId="1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164" fontId="5" fillId="0" borderId="13" xfId="1" applyNumberFormat="1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164" fontId="3" fillId="0" borderId="26" xfId="1" applyNumberFormat="1" applyFont="1" applyFill="1" applyBorder="1" applyAlignment="1">
      <alignment horizontal="center" vertical="center"/>
    </xf>
    <xf numFmtId="164" fontId="3" fillId="0" borderId="16" xfId="1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5" fillId="0" borderId="7" xfId="0" applyFont="1" applyFill="1" applyBorder="1" applyAlignment="1">
      <alignment horizontal="justify" vertical="center" wrapText="1"/>
    </xf>
    <xf numFmtId="0" fontId="5" fillId="0" borderId="30" xfId="0" applyFont="1" applyFill="1" applyBorder="1" applyAlignment="1">
      <alignment horizontal="justify" vertical="center" wrapText="1"/>
    </xf>
    <xf numFmtId="0" fontId="2" fillId="0" borderId="0" xfId="0" applyFont="1" applyFill="1" applyAlignment="1">
      <alignment horizontal="center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J88"/>
  <sheetViews>
    <sheetView tabSelected="1" zoomScaleNormal="100" workbookViewId="0">
      <selection activeCell="K15" sqref="K15"/>
    </sheetView>
  </sheetViews>
  <sheetFormatPr baseColWidth="10" defaultColWidth="11.44140625" defaultRowHeight="12" x14ac:dyDescent="0.25"/>
  <cols>
    <col min="1" max="2" width="11.44140625" style="1"/>
    <col min="3" max="3" width="13.44140625" style="1" customWidth="1"/>
    <col min="4" max="4" width="14.33203125" style="40" bestFit="1" customWidth="1"/>
    <col min="5" max="5" width="14.88671875" style="40" customWidth="1"/>
    <col min="6" max="6" width="15.44140625" style="40" bestFit="1" customWidth="1"/>
    <col min="7" max="7" width="15.88671875" style="46" bestFit="1" customWidth="1"/>
    <col min="8" max="8" width="15.109375" style="1" bestFit="1" customWidth="1"/>
    <col min="9" max="9" width="17.5546875" style="1" customWidth="1"/>
    <col min="10" max="16384" width="11.44140625" style="1"/>
  </cols>
  <sheetData>
    <row r="1" spans="1:9" ht="12.75" thickBot="1" x14ac:dyDescent="0.25">
      <c r="A1" s="47" t="s">
        <v>77</v>
      </c>
      <c r="B1" s="48"/>
      <c r="C1" s="48"/>
      <c r="D1" s="48"/>
      <c r="E1" s="48"/>
      <c r="F1" s="48"/>
      <c r="G1" s="48"/>
      <c r="H1" s="48"/>
      <c r="I1" s="49"/>
    </row>
    <row r="2" spans="1:9" x14ac:dyDescent="0.2">
      <c r="A2" s="47" t="s">
        <v>0</v>
      </c>
      <c r="B2" s="48"/>
      <c r="C2" s="48"/>
      <c r="D2" s="48"/>
      <c r="E2" s="48"/>
      <c r="F2" s="48"/>
      <c r="G2" s="48"/>
      <c r="H2" s="48"/>
      <c r="I2" s="49"/>
    </row>
    <row r="3" spans="1:9" x14ac:dyDescent="0.25">
      <c r="A3" s="56" t="s">
        <v>1</v>
      </c>
      <c r="B3" s="57"/>
      <c r="C3" s="57"/>
      <c r="D3" s="57"/>
      <c r="E3" s="57"/>
      <c r="F3" s="57"/>
      <c r="G3" s="57"/>
      <c r="H3" s="57"/>
      <c r="I3" s="58"/>
    </row>
    <row r="4" spans="1:9" x14ac:dyDescent="0.2">
      <c r="A4" s="56" t="s">
        <v>2</v>
      </c>
      <c r="B4" s="57"/>
      <c r="C4" s="57"/>
      <c r="D4" s="57"/>
      <c r="E4" s="57"/>
      <c r="F4" s="57"/>
      <c r="G4" s="57"/>
      <c r="H4" s="57"/>
      <c r="I4" s="58"/>
    </row>
    <row r="5" spans="1:9" ht="12.75" thickBot="1" x14ac:dyDescent="0.25">
      <c r="A5" s="61" t="s">
        <v>3</v>
      </c>
      <c r="B5" s="62"/>
      <c r="C5" s="62"/>
      <c r="D5" s="62"/>
      <c r="E5" s="62"/>
      <c r="F5" s="62"/>
      <c r="G5" s="62"/>
      <c r="H5" s="62"/>
      <c r="I5" s="63"/>
    </row>
    <row r="6" spans="1:9" ht="12.6" thickBot="1" x14ac:dyDescent="0.3">
      <c r="A6" s="47"/>
      <c r="B6" s="48"/>
      <c r="C6" s="49"/>
      <c r="D6" s="50" t="s">
        <v>4</v>
      </c>
      <c r="E6" s="51"/>
      <c r="F6" s="51"/>
      <c r="G6" s="51"/>
      <c r="H6" s="52"/>
      <c r="I6" s="53" t="s">
        <v>5</v>
      </c>
    </row>
    <row r="7" spans="1:9" x14ac:dyDescent="0.25">
      <c r="A7" s="56" t="s">
        <v>6</v>
      </c>
      <c r="B7" s="57"/>
      <c r="C7" s="58"/>
      <c r="D7" s="59" t="s">
        <v>7</v>
      </c>
      <c r="E7" s="67" t="s">
        <v>8</v>
      </c>
      <c r="F7" s="59" t="s">
        <v>9</v>
      </c>
      <c r="G7" s="53" t="s">
        <v>10</v>
      </c>
      <c r="H7" s="53" t="s">
        <v>11</v>
      </c>
      <c r="I7" s="54"/>
    </row>
    <row r="8" spans="1:9" ht="12.6" thickBot="1" x14ac:dyDescent="0.3">
      <c r="A8" s="61" t="s">
        <v>12</v>
      </c>
      <c r="B8" s="62"/>
      <c r="C8" s="63"/>
      <c r="D8" s="60"/>
      <c r="E8" s="68"/>
      <c r="F8" s="60"/>
      <c r="G8" s="55"/>
      <c r="H8" s="55"/>
      <c r="I8" s="55"/>
    </row>
    <row r="9" spans="1:9" x14ac:dyDescent="0.2">
      <c r="A9" s="69"/>
      <c r="B9" s="70"/>
      <c r="C9" s="71"/>
      <c r="D9" s="2"/>
      <c r="E9" s="2"/>
      <c r="F9" s="2"/>
      <c r="G9" s="3"/>
      <c r="H9" s="4"/>
      <c r="I9" s="4"/>
    </row>
    <row r="10" spans="1:9" ht="18" customHeight="1" x14ac:dyDescent="0.25">
      <c r="A10" s="72" t="s">
        <v>13</v>
      </c>
      <c r="B10" s="73"/>
      <c r="C10" s="74"/>
      <c r="D10" s="5"/>
      <c r="E10" s="5"/>
      <c r="F10" s="5"/>
      <c r="G10" s="5"/>
      <c r="H10" s="5"/>
      <c r="I10" s="6"/>
    </row>
    <row r="11" spans="1:9" x14ac:dyDescent="0.2">
      <c r="A11" s="64" t="s">
        <v>14</v>
      </c>
      <c r="B11" s="65"/>
      <c r="C11" s="66"/>
      <c r="D11" s="7">
        <v>81783917</v>
      </c>
      <c r="E11" s="7">
        <v>13582752.15</v>
      </c>
      <c r="F11" s="7">
        <v>95366669.150000006</v>
      </c>
      <c r="G11" s="8">
        <v>95366669.150000006</v>
      </c>
      <c r="H11" s="8">
        <v>95366669.150000006</v>
      </c>
      <c r="I11" s="9">
        <f>H11-D11</f>
        <v>13582752.150000006</v>
      </c>
    </row>
    <row r="12" spans="1:9" x14ac:dyDescent="0.2">
      <c r="A12" s="64" t="s">
        <v>15</v>
      </c>
      <c r="B12" s="65"/>
      <c r="C12" s="66"/>
      <c r="D12" s="7"/>
      <c r="E12" s="7"/>
      <c r="F12" s="7"/>
      <c r="G12" s="8"/>
      <c r="H12" s="8"/>
      <c r="I12" s="9">
        <f t="shared" ref="I12:I43" si="0">H12-D12</f>
        <v>0</v>
      </c>
    </row>
    <row r="13" spans="1:9" x14ac:dyDescent="0.2">
      <c r="A13" s="64" t="s">
        <v>16</v>
      </c>
      <c r="B13" s="65"/>
      <c r="C13" s="66"/>
      <c r="D13" s="7"/>
      <c r="E13" s="7"/>
      <c r="F13" s="7"/>
      <c r="G13" s="8"/>
      <c r="H13" s="8"/>
      <c r="I13" s="9">
        <f t="shared" si="0"/>
        <v>0</v>
      </c>
    </row>
    <row r="14" spans="1:9" x14ac:dyDescent="0.2">
      <c r="A14" s="64" t="s">
        <v>17</v>
      </c>
      <c r="B14" s="65"/>
      <c r="C14" s="66"/>
      <c r="D14" s="7">
        <v>125061600</v>
      </c>
      <c r="E14" s="7">
        <v>90661017.629999995</v>
      </c>
      <c r="F14" s="7">
        <v>215722617.63</v>
      </c>
      <c r="G14" s="8">
        <v>215722617.63</v>
      </c>
      <c r="H14" s="8">
        <v>215722617.63</v>
      </c>
      <c r="I14" s="9">
        <f t="shared" si="0"/>
        <v>90661017.629999995</v>
      </c>
    </row>
    <row r="15" spans="1:9" x14ac:dyDescent="0.2">
      <c r="A15" s="64" t="s">
        <v>18</v>
      </c>
      <c r="B15" s="65"/>
      <c r="C15" s="66"/>
      <c r="D15" s="7">
        <v>12580423</v>
      </c>
      <c r="E15" s="7">
        <v>-3498985.38</v>
      </c>
      <c r="F15" s="7">
        <v>9081437.6199999992</v>
      </c>
      <c r="G15" s="8">
        <v>9026794.6799999997</v>
      </c>
      <c r="H15" s="8">
        <v>9026794.6799999997</v>
      </c>
      <c r="I15" s="9">
        <f t="shared" si="0"/>
        <v>-3553628.3200000003</v>
      </c>
    </row>
    <row r="16" spans="1:9" x14ac:dyDescent="0.2">
      <c r="A16" s="64" t="s">
        <v>19</v>
      </c>
      <c r="B16" s="65"/>
      <c r="C16" s="66"/>
      <c r="D16" s="7">
        <v>11476740</v>
      </c>
      <c r="E16" s="7">
        <v>31945276.41</v>
      </c>
      <c r="F16" s="7">
        <v>43422016.409999996</v>
      </c>
      <c r="G16" s="8">
        <v>43422016.409999996</v>
      </c>
      <c r="H16" s="8">
        <v>43422016.409999996</v>
      </c>
      <c r="I16" s="9">
        <f t="shared" si="0"/>
        <v>31945276.409999996</v>
      </c>
    </row>
    <row r="17" spans="1:9" x14ac:dyDescent="0.2">
      <c r="A17" s="64" t="s">
        <v>20</v>
      </c>
      <c r="B17" s="65"/>
      <c r="C17" s="66"/>
      <c r="D17" s="7"/>
      <c r="E17" s="7"/>
      <c r="F17" s="7"/>
      <c r="G17" s="8"/>
      <c r="H17" s="8"/>
      <c r="I17" s="9">
        <f t="shared" si="0"/>
        <v>0</v>
      </c>
    </row>
    <row r="18" spans="1:9" x14ac:dyDescent="0.25">
      <c r="A18" s="64" t="s">
        <v>21</v>
      </c>
      <c r="B18" s="65"/>
      <c r="C18" s="66"/>
      <c r="D18" s="75">
        <f>SUM(D20:D30)</f>
        <v>444169685</v>
      </c>
      <c r="E18" s="75">
        <f t="shared" ref="E18:G18" si="1">SUM(E20:E30)</f>
        <v>12451637</v>
      </c>
      <c r="F18" s="75">
        <f t="shared" si="1"/>
        <v>456621322</v>
      </c>
      <c r="G18" s="75">
        <f t="shared" si="1"/>
        <v>456621322</v>
      </c>
      <c r="H18" s="77">
        <v>456621322</v>
      </c>
      <c r="I18" s="9">
        <f t="shared" si="0"/>
        <v>12451637</v>
      </c>
    </row>
    <row r="19" spans="1:9" x14ac:dyDescent="0.25">
      <c r="A19" s="64" t="s">
        <v>22</v>
      </c>
      <c r="B19" s="65"/>
      <c r="C19" s="66"/>
      <c r="D19" s="75"/>
      <c r="E19" s="75"/>
      <c r="F19" s="75"/>
      <c r="G19" s="75"/>
      <c r="H19" s="77"/>
      <c r="I19" s="9">
        <f t="shared" si="0"/>
        <v>0</v>
      </c>
    </row>
    <row r="20" spans="1:9" x14ac:dyDescent="0.2">
      <c r="A20" s="64" t="s">
        <v>23</v>
      </c>
      <c r="B20" s="76"/>
      <c r="C20" s="66"/>
      <c r="D20" s="7">
        <v>240251989</v>
      </c>
      <c r="E20" s="7">
        <v>13580581</v>
      </c>
      <c r="F20" s="7">
        <v>253832570</v>
      </c>
      <c r="G20" s="10">
        <v>253832570</v>
      </c>
      <c r="H20" s="10">
        <v>253832570</v>
      </c>
      <c r="I20" s="9">
        <f t="shared" si="0"/>
        <v>13580581</v>
      </c>
    </row>
    <row r="21" spans="1:9" x14ac:dyDescent="0.2">
      <c r="A21" s="64" t="s">
        <v>24</v>
      </c>
      <c r="B21" s="76"/>
      <c r="C21" s="66"/>
      <c r="D21" s="7">
        <v>70946914</v>
      </c>
      <c r="E21" s="7">
        <v>-1751641</v>
      </c>
      <c r="F21" s="7">
        <v>69195273</v>
      </c>
      <c r="G21" s="10">
        <v>69195273</v>
      </c>
      <c r="H21" s="10">
        <v>69195273</v>
      </c>
      <c r="I21" s="9">
        <f t="shared" si="0"/>
        <v>-1751641</v>
      </c>
    </row>
    <row r="22" spans="1:9" x14ac:dyDescent="0.25">
      <c r="A22" s="64" t="s">
        <v>25</v>
      </c>
      <c r="B22" s="76"/>
      <c r="C22" s="66"/>
      <c r="D22" s="7">
        <v>11787374</v>
      </c>
      <c r="E22" s="7">
        <v>10748</v>
      </c>
      <c r="F22" s="7">
        <v>11798122</v>
      </c>
      <c r="G22" s="10">
        <v>11798122</v>
      </c>
      <c r="H22" s="10">
        <v>11798122</v>
      </c>
      <c r="I22" s="9">
        <f t="shared" si="0"/>
        <v>10748</v>
      </c>
    </row>
    <row r="23" spans="1:9" x14ac:dyDescent="0.25">
      <c r="A23" s="64" t="s">
        <v>26</v>
      </c>
      <c r="B23" s="76"/>
      <c r="C23" s="66"/>
      <c r="D23" s="7"/>
      <c r="E23" s="7"/>
      <c r="F23" s="7"/>
      <c r="G23" s="8"/>
      <c r="H23" s="8"/>
      <c r="I23" s="9">
        <f t="shared" si="0"/>
        <v>0</v>
      </c>
    </row>
    <row r="24" spans="1:9" x14ac:dyDescent="0.25">
      <c r="A24" s="64" t="s">
        <v>27</v>
      </c>
      <c r="B24" s="76"/>
      <c r="C24" s="66"/>
      <c r="D24" s="7">
        <v>105465310</v>
      </c>
      <c r="E24" s="7">
        <v>3185549</v>
      </c>
      <c r="F24" s="7">
        <v>108650859</v>
      </c>
      <c r="G24" s="10">
        <v>108650859</v>
      </c>
      <c r="H24" s="10">
        <v>108650859</v>
      </c>
      <c r="I24" s="9">
        <f t="shared" si="0"/>
        <v>3185549</v>
      </c>
    </row>
    <row r="25" spans="1:9" ht="24.6" customHeight="1" x14ac:dyDescent="0.25">
      <c r="A25" s="64" t="s">
        <v>28</v>
      </c>
      <c r="B25" s="76"/>
      <c r="C25" s="66"/>
      <c r="D25" s="7">
        <v>3418000</v>
      </c>
      <c r="E25" s="7">
        <v>-85267</v>
      </c>
      <c r="F25" s="7">
        <v>3332733</v>
      </c>
      <c r="G25" s="10">
        <v>3332733</v>
      </c>
      <c r="H25" s="10">
        <v>3332733</v>
      </c>
      <c r="I25" s="9">
        <f t="shared" si="0"/>
        <v>-85267</v>
      </c>
    </row>
    <row r="26" spans="1:9" x14ac:dyDescent="0.25">
      <c r="A26" s="64" t="s">
        <v>29</v>
      </c>
      <c r="B26" s="76"/>
      <c r="C26" s="66"/>
      <c r="D26" s="7"/>
      <c r="E26" s="7"/>
      <c r="F26" s="7"/>
      <c r="G26" s="8"/>
      <c r="H26" s="8"/>
      <c r="I26" s="9">
        <f t="shared" si="0"/>
        <v>0</v>
      </c>
    </row>
    <row r="27" spans="1:9" x14ac:dyDescent="0.25">
      <c r="A27" s="64" t="s">
        <v>30</v>
      </c>
      <c r="B27" s="76"/>
      <c r="C27" s="66"/>
      <c r="D27" s="7"/>
      <c r="E27" s="7"/>
      <c r="F27" s="7"/>
      <c r="G27" s="8"/>
      <c r="H27" s="8"/>
      <c r="I27" s="9">
        <f t="shared" si="0"/>
        <v>0</v>
      </c>
    </row>
    <row r="28" spans="1:9" x14ac:dyDescent="0.25">
      <c r="A28" s="64" t="s">
        <v>31</v>
      </c>
      <c r="B28" s="76"/>
      <c r="C28" s="66"/>
      <c r="D28" s="7">
        <v>8836996</v>
      </c>
      <c r="E28" s="7">
        <v>974769</v>
      </c>
      <c r="F28" s="7">
        <v>9811765</v>
      </c>
      <c r="G28" s="10">
        <v>9811765</v>
      </c>
      <c r="H28" s="10">
        <v>9811765</v>
      </c>
      <c r="I28" s="9">
        <f t="shared" si="0"/>
        <v>974769</v>
      </c>
    </row>
    <row r="29" spans="1:9" x14ac:dyDescent="0.2">
      <c r="A29" s="64" t="s">
        <v>32</v>
      </c>
      <c r="B29" s="76"/>
      <c r="C29" s="66"/>
      <c r="D29" s="7">
        <v>3463102</v>
      </c>
      <c r="E29" s="7">
        <v>-3463102</v>
      </c>
      <c r="F29" s="7">
        <v>0</v>
      </c>
      <c r="G29" s="8"/>
      <c r="H29" s="8"/>
      <c r="I29" s="9">
        <f t="shared" si="0"/>
        <v>-3463102</v>
      </c>
    </row>
    <row r="30" spans="1:9" ht="25.2" customHeight="1" x14ac:dyDescent="0.25">
      <c r="A30" s="64" t="s">
        <v>33</v>
      </c>
      <c r="B30" s="76"/>
      <c r="C30" s="66"/>
      <c r="D30" s="7"/>
      <c r="E30" s="7"/>
      <c r="F30" s="7"/>
      <c r="G30" s="8"/>
      <c r="H30" s="8"/>
      <c r="I30" s="9">
        <f t="shared" si="0"/>
        <v>0</v>
      </c>
    </row>
    <row r="31" spans="1:9" x14ac:dyDescent="0.25">
      <c r="A31" s="64" t="s">
        <v>34</v>
      </c>
      <c r="B31" s="65"/>
      <c r="C31" s="66"/>
      <c r="D31" s="8">
        <f>SUM(D32:D36)</f>
        <v>2382885</v>
      </c>
      <c r="E31" s="8">
        <f t="shared" ref="E31:H31" si="2">SUM(E32:E36)</f>
        <v>10558190</v>
      </c>
      <c r="F31" s="8">
        <f t="shared" si="2"/>
        <v>12941074.720000001</v>
      </c>
      <c r="G31" s="8">
        <f t="shared" si="2"/>
        <v>12817776</v>
      </c>
      <c r="H31" s="8">
        <f t="shared" si="2"/>
        <v>12817776</v>
      </c>
      <c r="I31" s="9">
        <f t="shared" si="0"/>
        <v>10434891</v>
      </c>
    </row>
    <row r="32" spans="1:9" x14ac:dyDescent="0.25">
      <c r="A32" s="64" t="s">
        <v>35</v>
      </c>
      <c r="B32" s="76"/>
      <c r="C32" s="66"/>
      <c r="D32" s="7">
        <v>0</v>
      </c>
      <c r="E32" s="7">
        <f>527158</f>
        <v>527158</v>
      </c>
      <c r="F32" s="7">
        <f>527158</f>
        <v>527158</v>
      </c>
      <c r="G32" s="7">
        <f>527158</f>
        <v>527158</v>
      </c>
      <c r="H32" s="7">
        <f>527158</f>
        <v>527158</v>
      </c>
      <c r="I32" s="9">
        <f t="shared" si="0"/>
        <v>527158</v>
      </c>
    </row>
    <row r="33" spans="1:10" x14ac:dyDescent="0.25">
      <c r="A33" s="64" t="s">
        <v>36</v>
      </c>
      <c r="B33" s="76"/>
      <c r="C33" s="66"/>
      <c r="D33" s="7">
        <v>561595</v>
      </c>
      <c r="E33" s="7">
        <v>-7646</v>
      </c>
      <c r="F33" s="7">
        <v>553949</v>
      </c>
      <c r="G33" s="10">
        <v>553949</v>
      </c>
      <c r="H33" s="10">
        <v>553949</v>
      </c>
      <c r="I33" s="9">
        <f t="shared" si="0"/>
        <v>-7646</v>
      </c>
    </row>
    <row r="34" spans="1:10" x14ac:dyDescent="0.25">
      <c r="A34" s="64" t="s">
        <v>37</v>
      </c>
      <c r="B34" s="76"/>
      <c r="C34" s="66"/>
      <c r="D34" s="7">
        <v>1821290</v>
      </c>
      <c r="E34" s="7">
        <v>16386</v>
      </c>
      <c r="F34" s="7">
        <v>1837676</v>
      </c>
      <c r="G34" s="10">
        <v>1837676</v>
      </c>
      <c r="H34" s="10">
        <v>1837676</v>
      </c>
      <c r="I34" s="9">
        <f t="shared" si="0"/>
        <v>16386</v>
      </c>
    </row>
    <row r="35" spans="1:10" ht="25.95" customHeight="1" x14ac:dyDescent="0.25">
      <c r="A35" s="64" t="s">
        <v>38</v>
      </c>
      <c r="B35" s="76"/>
      <c r="C35" s="66"/>
      <c r="D35" s="7"/>
      <c r="E35" s="7"/>
      <c r="F35" s="7"/>
      <c r="G35" s="8"/>
      <c r="H35" s="8"/>
      <c r="I35" s="9">
        <f t="shared" si="0"/>
        <v>0</v>
      </c>
    </row>
    <row r="36" spans="1:10" x14ac:dyDescent="0.25">
      <c r="A36" s="64" t="s">
        <v>39</v>
      </c>
      <c r="B36" s="76"/>
      <c r="C36" s="66"/>
      <c r="D36" s="7">
        <v>0</v>
      </c>
      <c r="E36" s="7">
        <v>10022292</v>
      </c>
      <c r="F36" s="7">
        <f>9898869+123298.72+124</f>
        <v>10022291.720000001</v>
      </c>
      <c r="G36" s="7">
        <v>9898993</v>
      </c>
      <c r="H36" s="7">
        <v>9898993</v>
      </c>
      <c r="I36" s="9">
        <f t="shared" si="0"/>
        <v>9898993</v>
      </c>
    </row>
    <row r="37" spans="1:10" x14ac:dyDescent="0.25">
      <c r="A37" s="64" t="s">
        <v>40</v>
      </c>
      <c r="B37" s="65"/>
      <c r="C37" s="66"/>
      <c r="D37" s="7"/>
      <c r="E37" s="7"/>
      <c r="F37" s="7"/>
      <c r="G37" s="11"/>
      <c r="H37" s="11"/>
      <c r="I37" s="9">
        <f t="shared" si="0"/>
        <v>0</v>
      </c>
    </row>
    <row r="38" spans="1:10" x14ac:dyDescent="0.25">
      <c r="A38" s="64" t="s">
        <v>41</v>
      </c>
      <c r="B38" s="65"/>
      <c r="C38" s="66"/>
      <c r="D38" s="7">
        <f>D39</f>
        <v>0</v>
      </c>
      <c r="E38" s="7">
        <f t="shared" ref="E38:H38" si="3">E39</f>
        <v>120428</v>
      </c>
      <c r="F38" s="7">
        <f>F39</f>
        <v>120428</v>
      </c>
      <c r="G38" s="7">
        <f t="shared" si="3"/>
        <v>120427.94</v>
      </c>
      <c r="H38" s="7">
        <f t="shared" si="3"/>
        <v>120427.94</v>
      </c>
      <c r="I38" s="9">
        <f t="shared" si="0"/>
        <v>120427.94</v>
      </c>
    </row>
    <row r="39" spans="1:10" x14ac:dyDescent="0.25">
      <c r="A39" s="64" t="s">
        <v>42</v>
      </c>
      <c r="B39" s="76"/>
      <c r="C39" s="66"/>
      <c r="D39" s="7"/>
      <c r="E39" s="7">
        <f>120428</f>
        <v>120428</v>
      </c>
      <c r="F39" s="7">
        <f>120428</f>
        <v>120428</v>
      </c>
      <c r="G39" s="8">
        <v>120427.94</v>
      </c>
      <c r="H39" s="8">
        <v>120427.94</v>
      </c>
      <c r="I39" s="9">
        <f t="shared" si="0"/>
        <v>120427.94</v>
      </c>
      <c r="J39" s="12"/>
    </row>
    <row r="40" spans="1:10" ht="20.399999999999999" customHeight="1" x14ac:dyDescent="0.25">
      <c r="A40" s="64" t="s">
        <v>43</v>
      </c>
      <c r="B40" s="65"/>
      <c r="C40" s="66"/>
      <c r="D40" s="7">
        <f>D41</f>
        <v>10059678</v>
      </c>
      <c r="E40" s="7">
        <f>E41</f>
        <v>-10059678</v>
      </c>
      <c r="F40" s="7"/>
      <c r="G40" s="8"/>
      <c r="H40" s="8"/>
      <c r="I40" s="9">
        <f t="shared" si="0"/>
        <v>-10059678</v>
      </c>
    </row>
    <row r="41" spans="1:10" x14ac:dyDescent="0.25">
      <c r="A41" s="64" t="s">
        <v>44</v>
      </c>
      <c r="B41" s="76"/>
      <c r="C41" s="66"/>
      <c r="D41" s="7">
        <f>932794+6862321+2264563</f>
        <v>10059678</v>
      </c>
      <c r="E41" s="7">
        <f>-932794-6862321-2264563</f>
        <v>-10059678</v>
      </c>
      <c r="F41" s="7"/>
      <c r="G41" s="8"/>
      <c r="H41" s="8"/>
      <c r="I41" s="9"/>
    </row>
    <row r="42" spans="1:10" x14ac:dyDescent="0.25">
      <c r="A42" s="64" t="s">
        <v>45</v>
      </c>
      <c r="B42" s="76"/>
      <c r="C42" s="66"/>
      <c r="D42" s="7"/>
      <c r="E42" s="7"/>
      <c r="F42" s="7"/>
      <c r="G42" s="8"/>
      <c r="H42" s="8"/>
      <c r="I42" s="9">
        <f t="shared" si="0"/>
        <v>0</v>
      </c>
    </row>
    <row r="43" spans="1:10" x14ac:dyDescent="0.25">
      <c r="A43" s="13"/>
      <c r="B43" s="14"/>
      <c r="C43" s="15"/>
      <c r="D43" s="16"/>
      <c r="E43" s="16"/>
      <c r="F43" s="16"/>
      <c r="G43" s="17"/>
      <c r="H43" s="17"/>
      <c r="I43" s="9">
        <f t="shared" si="0"/>
        <v>0</v>
      </c>
    </row>
    <row r="44" spans="1:10" x14ac:dyDescent="0.25">
      <c r="A44" s="78" t="s">
        <v>46</v>
      </c>
      <c r="B44" s="79"/>
      <c r="C44" s="80"/>
      <c r="D44" s="18">
        <f>D11+D12+D14+D15+D16+D17+D18+D31+D37+D38+D40</f>
        <v>687514928</v>
      </c>
      <c r="E44" s="18">
        <f t="shared" ref="E44:I44" si="4">E11+E12+E14+E15+E16+E17+E18+E31+E37+E38+E40</f>
        <v>145760637.81</v>
      </c>
      <c r="F44" s="19">
        <f t="shared" si="4"/>
        <v>833275565.52999997</v>
      </c>
      <c r="G44" s="20">
        <f t="shared" si="4"/>
        <v>833097623.81000006</v>
      </c>
      <c r="H44" s="18">
        <f t="shared" si="4"/>
        <v>833097623.81000006</v>
      </c>
      <c r="I44" s="81">
        <f t="shared" si="4"/>
        <v>145582695.81</v>
      </c>
    </row>
    <row r="45" spans="1:10" x14ac:dyDescent="0.25">
      <c r="A45" s="72" t="s">
        <v>47</v>
      </c>
      <c r="B45" s="73"/>
      <c r="C45" s="83"/>
      <c r="D45" s="21"/>
      <c r="E45" s="21"/>
      <c r="F45" s="22"/>
      <c r="G45" s="23"/>
      <c r="H45" s="21"/>
      <c r="I45" s="82"/>
    </row>
    <row r="46" spans="1:10" x14ac:dyDescent="0.25">
      <c r="A46" s="72" t="s">
        <v>48</v>
      </c>
      <c r="B46" s="73"/>
      <c r="C46" s="83"/>
      <c r="D46" s="7"/>
      <c r="E46" s="7"/>
      <c r="F46" s="7"/>
      <c r="G46" s="24"/>
      <c r="H46" s="24"/>
      <c r="I46" s="25">
        <v>0</v>
      </c>
    </row>
    <row r="47" spans="1:10" x14ac:dyDescent="0.25">
      <c r="A47" s="26"/>
      <c r="B47" s="27"/>
      <c r="C47" s="28"/>
      <c r="D47" s="7"/>
      <c r="E47" s="7"/>
      <c r="F47" s="7"/>
      <c r="G47" s="8"/>
      <c r="H47" s="8"/>
      <c r="I47" s="9">
        <v>0</v>
      </c>
    </row>
    <row r="48" spans="1:10" x14ac:dyDescent="0.25">
      <c r="A48" s="72" t="s">
        <v>49</v>
      </c>
      <c r="B48" s="73"/>
      <c r="C48" s="83"/>
      <c r="D48" s="7"/>
      <c r="E48" s="7"/>
      <c r="F48" s="7"/>
      <c r="G48" s="24"/>
      <c r="H48" s="24"/>
      <c r="I48" s="25">
        <v>0</v>
      </c>
    </row>
    <row r="49" spans="1:9" x14ac:dyDescent="0.25">
      <c r="A49" s="64" t="s">
        <v>50</v>
      </c>
      <c r="B49" s="65"/>
      <c r="C49" s="66"/>
      <c r="D49" s="24">
        <f>SUM(D50:D57)</f>
        <v>196275587</v>
      </c>
      <c r="E49" s="24">
        <f t="shared" ref="E49:H49" si="5">SUM(E50:E57)</f>
        <v>2072598.19</v>
      </c>
      <c r="F49" s="24">
        <f t="shared" si="5"/>
        <v>198348185.19</v>
      </c>
      <c r="G49" s="24">
        <f t="shared" si="5"/>
        <v>196883139</v>
      </c>
      <c r="H49" s="24">
        <f t="shared" si="5"/>
        <v>196883139</v>
      </c>
      <c r="I49" s="9">
        <f>H49-D49</f>
        <v>607552</v>
      </c>
    </row>
    <row r="50" spans="1:9" x14ac:dyDescent="0.25">
      <c r="A50" s="64" t="s">
        <v>51</v>
      </c>
      <c r="B50" s="76"/>
      <c r="C50" s="66"/>
      <c r="D50" s="7"/>
      <c r="E50" s="7"/>
      <c r="F50" s="7"/>
      <c r="G50" s="10"/>
      <c r="H50" s="10"/>
      <c r="I50" s="9">
        <f t="shared" ref="I50:I53" si="6">H50-D50</f>
        <v>0</v>
      </c>
    </row>
    <row r="51" spans="1:9" ht="25.2" customHeight="1" x14ac:dyDescent="0.25">
      <c r="A51" s="64" t="s">
        <v>52</v>
      </c>
      <c r="B51" s="76"/>
      <c r="C51" s="66"/>
      <c r="D51" s="7"/>
      <c r="E51" s="7"/>
      <c r="F51" s="7"/>
      <c r="G51" s="10"/>
      <c r="H51" s="10"/>
      <c r="I51" s="9">
        <f t="shared" si="6"/>
        <v>0</v>
      </c>
    </row>
    <row r="52" spans="1:9" ht="25.2" customHeight="1" x14ac:dyDescent="0.25">
      <c r="A52" s="64" t="s">
        <v>53</v>
      </c>
      <c r="B52" s="76"/>
      <c r="C52" s="66"/>
      <c r="D52" s="7">
        <v>50668986</v>
      </c>
      <c r="E52" s="7">
        <v>2336705.19</v>
      </c>
      <c r="F52" s="7">
        <v>53005691.189999998</v>
      </c>
      <c r="G52" s="10">
        <v>51540645</v>
      </c>
      <c r="H52" s="10">
        <v>51540645</v>
      </c>
      <c r="I52" s="9">
        <f t="shared" si="6"/>
        <v>871659</v>
      </c>
    </row>
    <row r="53" spans="1:9" x14ac:dyDescent="0.25">
      <c r="A53" s="64" t="s">
        <v>54</v>
      </c>
      <c r="B53" s="76"/>
      <c r="C53" s="66"/>
      <c r="D53" s="7">
        <v>145606601</v>
      </c>
      <c r="E53" s="7">
        <v>-264107</v>
      </c>
      <c r="F53" s="7">
        <v>145342494</v>
      </c>
      <c r="G53" s="10">
        <v>145342494</v>
      </c>
      <c r="H53" s="10">
        <v>145342494</v>
      </c>
      <c r="I53" s="9">
        <f t="shared" si="6"/>
        <v>-264107</v>
      </c>
    </row>
    <row r="54" spans="1:9" x14ac:dyDescent="0.25">
      <c r="A54" s="64" t="s">
        <v>55</v>
      </c>
      <c r="B54" s="76"/>
      <c r="C54" s="66"/>
      <c r="D54" s="7"/>
      <c r="E54" s="7"/>
      <c r="F54" s="7"/>
      <c r="G54" s="8"/>
      <c r="H54" s="8"/>
      <c r="I54" s="9">
        <v>0</v>
      </c>
    </row>
    <row r="55" spans="1:9" ht="21.6" customHeight="1" x14ac:dyDescent="0.25">
      <c r="A55" s="64" t="s">
        <v>56</v>
      </c>
      <c r="B55" s="76"/>
      <c r="C55" s="66"/>
      <c r="D55" s="7"/>
      <c r="E55" s="7"/>
      <c r="F55" s="7"/>
      <c r="G55" s="8"/>
      <c r="H55" s="8"/>
      <c r="I55" s="9">
        <v>0</v>
      </c>
    </row>
    <row r="56" spans="1:9" ht="26.4" customHeight="1" x14ac:dyDescent="0.25">
      <c r="A56" s="64" t="s">
        <v>57</v>
      </c>
      <c r="B56" s="76"/>
      <c r="C56" s="66"/>
      <c r="D56" s="7"/>
      <c r="E56" s="7"/>
      <c r="F56" s="7"/>
      <c r="G56" s="8"/>
      <c r="H56" s="8"/>
      <c r="I56" s="9">
        <v>0</v>
      </c>
    </row>
    <row r="57" spans="1:9" ht="26.4" customHeight="1" x14ac:dyDescent="0.25">
      <c r="A57" s="64" t="s">
        <v>58</v>
      </c>
      <c r="B57" s="76"/>
      <c r="C57" s="84"/>
      <c r="D57" s="7"/>
      <c r="E57" s="7"/>
      <c r="F57" s="7"/>
      <c r="G57" s="10"/>
      <c r="H57" s="10"/>
      <c r="I57" s="9">
        <v>0</v>
      </c>
    </row>
    <row r="58" spans="1:9" x14ac:dyDescent="0.25">
      <c r="A58" s="64" t="s">
        <v>59</v>
      </c>
      <c r="B58" s="65"/>
      <c r="C58" s="66"/>
      <c r="D58" s="24">
        <f>SUM(D59:D65)</f>
        <v>63312047</v>
      </c>
      <c r="E58" s="24">
        <f t="shared" ref="E58:H58" si="7">SUM(E59:E65)</f>
        <v>118660962.39</v>
      </c>
      <c r="F58" s="24">
        <f>SUM(F59:F65)</f>
        <v>181973009.38999999</v>
      </c>
      <c r="G58" s="24">
        <f t="shared" si="7"/>
        <v>169959966.84999999</v>
      </c>
      <c r="H58" s="24">
        <f t="shared" si="7"/>
        <v>154827523.21000001</v>
      </c>
      <c r="I58" s="9">
        <f>H58-D58</f>
        <v>91515476.210000008</v>
      </c>
    </row>
    <row r="59" spans="1:9" x14ac:dyDescent="0.25">
      <c r="A59" s="64" t="s">
        <v>60</v>
      </c>
      <c r="B59" s="76"/>
      <c r="C59" s="66"/>
      <c r="D59" s="7"/>
      <c r="E59" s="7"/>
      <c r="F59" s="7"/>
      <c r="G59" s="8"/>
      <c r="H59" s="8"/>
      <c r="I59" s="9">
        <v>0</v>
      </c>
    </row>
    <row r="60" spans="1:9" x14ac:dyDescent="0.25">
      <c r="A60" s="64" t="s">
        <v>61</v>
      </c>
      <c r="B60" s="76"/>
      <c r="C60" s="66"/>
      <c r="D60" s="7"/>
      <c r="E60" s="7"/>
      <c r="F60" s="7"/>
      <c r="G60" s="8"/>
      <c r="H60" s="8"/>
      <c r="I60" s="9">
        <v>0</v>
      </c>
    </row>
    <row r="61" spans="1:9" x14ac:dyDescent="0.25">
      <c r="A61" s="64" t="s">
        <v>62</v>
      </c>
      <c r="B61" s="76"/>
      <c r="C61" s="66"/>
      <c r="D61" s="7"/>
      <c r="E61" s="7"/>
      <c r="F61" s="7"/>
      <c r="G61" s="8"/>
      <c r="H61" s="8"/>
      <c r="I61" s="9">
        <v>0</v>
      </c>
    </row>
    <row r="62" spans="1:9" x14ac:dyDescent="0.25">
      <c r="A62" s="64" t="s">
        <v>63</v>
      </c>
      <c r="B62" s="76"/>
      <c r="C62" s="66"/>
      <c r="D62" s="7">
        <v>63312047</v>
      </c>
      <c r="E62" s="7">
        <v>118660962.39</v>
      </c>
      <c r="F62" s="7">
        <v>181973009.38999999</v>
      </c>
      <c r="G62" s="10">
        <v>169959966.84999999</v>
      </c>
      <c r="H62" s="10">
        <v>154827523.21000001</v>
      </c>
      <c r="I62" s="9">
        <f>H62-D62</f>
        <v>91515476.210000008</v>
      </c>
    </row>
    <row r="63" spans="1:9" x14ac:dyDescent="0.25">
      <c r="A63" s="64" t="s">
        <v>64</v>
      </c>
      <c r="B63" s="65"/>
      <c r="C63" s="66"/>
      <c r="D63" s="29"/>
      <c r="E63" s="29"/>
      <c r="F63" s="29"/>
      <c r="G63" s="24">
        <v>0</v>
      </c>
      <c r="H63" s="24">
        <v>0</v>
      </c>
      <c r="I63" s="9">
        <v>0</v>
      </c>
    </row>
    <row r="64" spans="1:9" ht="21" customHeight="1" x14ac:dyDescent="0.25">
      <c r="A64" s="85" t="s">
        <v>65</v>
      </c>
      <c r="B64" s="86"/>
      <c r="C64" s="87"/>
      <c r="D64" s="16"/>
      <c r="E64" s="16"/>
      <c r="F64" s="16"/>
      <c r="G64" s="17"/>
      <c r="H64" s="17"/>
      <c r="I64" s="30">
        <v>0</v>
      </c>
    </row>
    <row r="65" spans="1:10" x14ac:dyDescent="0.25">
      <c r="A65" s="64" t="s">
        <v>66</v>
      </c>
      <c r="B65" s="76"/>
      <c r="C65" s="66"/>
      <c r="D65" s="7"/>
      <c r="E65" s="7"/>
      <c r="F65" s="7"/>
      <c r="G65" s="8"/>
      <c r="H65" s="8"/>
      <c r="I65" s="9">
        <v>0</v>
      </c>
    </row>
    <row r="66" spans="1:10" ht="24" customHeight="1" x14ac:dyDescent="0.25">
      <c r="A66" s="64" t="s">
        <v>67</v>
      </c>
      <c r="B66" s="65"/>
      <c r="C66" s="66"/>
      <c r="D66" s="29">
        <v>36501124</v>
      </c>
      <c r="E66" s="29">
        <v>-25596715</v>
      </c>
      <c r="F66" s="29">
        <v>10904409</v>
      </c>
      <c r="G66" s="31">
        <v>10904409</v>
      </c>
      <c r="H66" s="31">
        <v>10904409</v>
      </c>
      <c r="I66" s="25">
        <v>-25596715</v>
      </c>
    </row>
    <row r="67" spans="1:10" x14ac:dyDescent="0.25">
      <c r="A67" s="64" t="s">
        <v>68</v>
      </c>
      <c r="B67" s="65"/>
      <c r="C67" s="66"/>
      <c r="D67" s="7"/>
      <c r="E67" s="32"/>
      <c r="F67" s="33"/>
      <c r="G67" s="34"/>
      <c r="H67" s="35"/>
      <c r="I67" s="9">
        <v>0</v>
      </c>
    </row>
    <row r="68" spans="1:10" x14ac:dyDescent="0.25">
      <c r="A68" s="26"/>
      <c r="B68" s="65"/>
      <c r="C68" s="66"/>
      <c r="D68" s="7"/>
      <c r="E68" s="7"/>
      <c r="F68" s="7"/>
      <c r="G68" s="7"/>
      <c r="H68" s="7"/>
      <c r="I68" s="9">
        <v>0</v>
      </c>
    </row>
    <row r="69" spans="1:10" x14ac:dyDescent="0.25">
      <c r="A69" s="72" t="s">
        <v>69</v>
      </c>
      <c r="B69" s="73"/>
      <c r="C69" s="83"/>
      <c r="D69" s="24">
        <f>D49+D58+D66+D67</f>
        <v>296088758</v>
      </c>
      <c r="E69" s="24">
        <f t="shared" ref="E69:I69" si="8">E49+E58+E66+E67</f>
        <v>95136845.579999998</v>
      </c>
      <c r="F69" s="24">
        <f t="shared" si="8"/>
        <v>391225603.57999998</v>
      </c>
      <c r="G69" s="24">
        <f t="shared" si="8"/>
        <v>377747514.85000002</v>
      </c>
      <c r="H69" s="24">
        <f t="shared" si="8"/>
        <v>362615071.21000004</v>
      </c>
      <c r="I69" s="24">
        <f t="shared" si="8"/>
        <v>66526313.210000008</v>
      </c>
    </row>
    <row r="70" spans="1:10" x14ac:dyDescent="0.25">
      <c r="A70" s="26"/>
      <c r="B70" s="65"/>
      <c r="C70" s="66"/>
      <c r="D70" s="7"/>
      <c r="E70" s="7"/>
      <c r="F70" s="7"/>
      <c r="G70" s="8"/>
      <c r="H70" s="8"/>
      <c r="I70" s="9">
        <v>0</v>
      </c>
    </row>
    <row r="71" spans="1:10" x14ac:dyDescent="0.25">
      <c r="A71" s="72" t="s">
        <v>70</v>
      </c>
      <c r="B71" s="73"/>
      <c r="C71" s="83"/>
      <c r="D71" s="24">
        <f>D72</f>
        <v>0</v>
      </c>
      <c r="E71" s="24">
        <f>E72</f>
        <v>121080264</v>
      </c>
      <c r="F71" s="24">
        <f>F72</f>
        <v>121080264</v>
      </c>
      <c r="G71" s="24">
        <f>G72</f>
        <v>114944044</v>
      </c>
      <c r="H71" s="24">
        <f>H72</f>
        <v>50000000</v>
      </c>
      <c r="I71" s="8">
        <v>50000000</v>
      </c>
    </row>
    <row r="72" spans="1:10" x14ac:dyDescent="0.25">
      <c r="A72" s="64" t="s">
        <v>71</v>
      </c>
      <c r="B72" s="65"/>
      <c r="C72" s="66"/>
      <c r="D72" s="7">
        <f>D79</f>
        <v>0</v>
      </c>
      <c r="E72" s="7">
        <f>E79</f>
        <v>121080264</v>
      </c>
      <c r="F72" s="7">
        <f>F79</f>
        <v>121080264</v>
      </c>
      <c r="G72" s="7">
        <f>G79</f>
        <v>114944044</v>
      </c>
      <c r="H72" s="7">
        <f>H79</f>
        <v>50000000</v>
      </c>
      <c r="I72" s="8">
        <v>50000000</v>
      </c>
      <c r="J72" s="12"/>
    </row>
    <row r="73" spans="1:10" x14ac:dyDescent="0.25">
      <c r="A73" s="26"/>
      <c r="B73" s="65"/>
      <c r="C73" s="66"/>
      <c r="D73" s="7"/>
      <c r="E73" s="7"/>
      <c r="F73" s="7"/>
      <c r="G73" s="8"/>
      <c r="H73" s="8"/>
      <c r="I73" s="9">
        <v>0</v>
      </c>
    </row>
    <row r="74" spans="1:10" x14ac:dyDescent="0.25">
      <c r="A74" s="72" t="s">
        <v>72</v>
      </c>
      <c r="B74" s="73"/>
      <c r="C74" s="83"/>
      <c r="D74" s="24">
        <f>D44+D69+D71</f>
        <v>983603686</v>
      </c>
      <c r="E74" s="24">
        <f>E44+E69+E71</f>
        <v>361977747.38999999</v>
      </c>
      <c r="F74" s="24">
        <f t="shared" ref="F74:I74" si="9">F44+F69+F71</f>
        <v>1345581433.1099999</v>
      </c>
      <c r="G74" s="24">
        <f t="shared" si="9"/>
        <v>1325789182.6600001</v>
      </c>
      <c r="H74" s="24">
        <f>H44+H69+H71</f>
        <v>1245712695.02</v>
      </c>
      <c r="I74" s="24">
        <f t="shared" si="9"/>
        <v>262109009.02000001</v>
      </c>
    </row>
    <row r="75" spans="1:10" x14ac:dyDescent="0.25">
      <c r="A75" s="26"/>
      <c r="B75" s="65"/>
      <c r="C75" s="66"/>
      <c r="D75" s="7"/>
      <c r="E75" s="7"/>
      <c r="F75" s="7"/>
      <c r="G75" s="8"/>
      <c r="H75" s="8"/>
      <c r="I75" s="9"/>
    </row>
    <row r="76" spans="1:10" x14ac:dyDescent="0.25">
      <c r="A76" s="72" t="s">
        <v>73</v>
      </c>
      <c r="B76" s="88"/>
      <c r="C76" s="83"/>
      <c r="D76" s="7"/>
      <c r="E76" s="7"/>
      <c r="F76" s="7"/>
      <c r="G76" s="24"/>
      <c r="H76" s="24"/>
      <c r="I76" s="25">
        <v>0</v>
      </c>
    </row>
    <row r="77" spans="1:10" ht="30.6" customHeight="1" x14ac:dyDescent="0.25">
      <c r="A77" s="64" t="s">
        <v>74</v>
      </c>
      <c r="B77" s="65"/>
      <c r="C77" s="66"/>
      <c r="D77" s="7">
        <v>0</v>
      </c>
      <c r="E77" s="7">
        <v>121080264</v>
      </c>
      <c r="F77" s="7">
        <v>121080264</v>
      </c>
      <c r="G77" s="8">
        <v>114944044</v>
      </c>
      <c r="H77" s="8">
        <v>50000000</v>
      </c>
      <c r="I77" s="9">
        <v>0</v>
      </c>
    </row>
    <row r="78" spans="1:10" ht="34.950000000000003" customHeight="1" x14ac:dyDescent="0.25">
      <c r="A78" s="64" t="s">
        <v>75</v>
      </c>
      <c r="B78" s="65"/>
      <c r="C78" s="66"/>
      <c r="D78" s="7">
        <v>0</v>
      </c>
      <c r="E78" s="7">
        <v>0</v>
      </c>
      <c r="F78" s="7">
        <v>0</v>
      </c>
      <c r="G78" s="8">
        <v>0</v>
      </c>
      <c r="H78" s="8">
        <v>0</v>
      </c>
      <c r="I78" s="9">
        <v>0</v>
      </c>
    </row>
    <row r="79" spans="1:10" ht="24" customHeight="1" x14ac:dyDescent="0.25">
      <c r="A79" s="72" t="s">
        <v>76</v>
      </c>
      <c r="B79" s="88"/>
      <c r="C79" s="83"/>
      <c r="D79" s="29">
        <f t="shared" ref="D79:I79" si="10">D77+D78</f>
        <v>0</v>
      </c>
      <c r="E79" s="29">
        <f t="shared" si="10"/>
        <v>121080264</v>
      </c>
      <c r="F79" s="29">
        <f t="shared" si="10"/>
        <v>121080264</v>
      </c>
      <c r="G79" s="29">
        <f t="shared" si="10"/>
        <v>114944044</v>
      </c>
      <c r="H79" s="29">
        <f t="shared" si="10"/>
        <v>50000000</v>
      </c>
      <c r="I79" s="29">
        <f t="shared" si="10"/>
        <v>0</v>
      </c>
    </row>
    <row r="80" spans="1:10" ht="12.6" thickBot="1" x14ac:dyDescent="0.3">
      <c r="A80" s="36"/>
      <c r="B80" s="89"/>
      <c r="C80" s="90"/>
      <c r="D80" s="37"/>
      <c r="E80" s="37"/>
      <c r="F80" s="37"/>
      <c r="G80" s="38"/>
      <c r="H80" s="38"/>
      <c r="I80" s="39"/>
    </row>
    <row r="84" spans="3:9" x14ac:dyDescent="0.25">
      <c r="G84" s="41"/>
      <c r="I84" s="40"/>
    </row>
    <row r="87" spans="3:9" ht="14.4" x14ac:dyDescent="0.3">
      <c r="C87" s="42"/>
      <c r="D87" s="42"/>
      <c r="E87" s="43"/>
      <c r="F87" s="1"/>
      <c r="G87" s="44"/>
      <c r="H87" s="45"/>
      <c r="I87" s="42"/>
    </row>
    <row r="88" spans="3:9" ht="14.4" x14ac:dyDescent="0.3">
      <c r="C88" s="91"/>
      <c r="D88" s="91"/>
      <c r="E88" s="43"/>
      <c r="F88" s="1"/>
      <c r="G88" s="91"/>
      <c r="H88" s="91"/>
      <c r="I88" s="91"/>
    </row>
  </sheetData>
  <mergeCells count="93">
    <mergeCell ref="A78:C78"/>
    <mergeCell ref="A79:C79"/>
    <mergeCell ref="B80:C80"/>
    <mergeCell ref="C88:D88"/>
    <mergeCell ref="G88:I88"/>
    <mergeCell ref="A77:C77"/>
    <mergeCell ref="A66:C66"/>
    <mergeCell ref="A67:C67"/>
    <mergeCell ref="B68:C68"/>
    <mergeCell ref="A69:C69"/>
    <mergeCell ref="B70:C70"/>
    <mergeCell ref="A71:C71"/>
    <mergeCell ref="A72:C72"/>
    <mergeCell ref="B73:C73"/>
    <mergeCell ref="A74:C74"/>
    <mergeCell ref="B75:C75"/>
    <mergeCell ref="A76:C76"/>
    <mergeCell ref="A65:C65"/>
    <mergeCell ref="A54:C54"/>
    <mergeCell ref="A55:C55"/>
    <mergeCell ref="A56:C56"/>
    <mergeCell ref="A57:C57"/>
    <mergeCell ref="A58:C58"/>
    <mergeCell ref="A59:C59"/>
    <mergeCell ref="A60:C60"/>
    <mergeCell ref="A61:C61"/>
    <mergeCell ref="A62:C62"/>
    <mergeCell ref="A63:C63"/>
    <mergeCell ref="A64:C64"/>
    <mergeCell ref="A53:C53"/>
    <mergeCell ref="A41:C41"/>
    <mergeCell ref="A42:C42"/>
    <mergeCell ref="A44:C44"/>
    <mergeCell ref="I44:I45"/>
    <mergeCell ref="A45:C45"/>
    <mergeCell ref="A46:C46"/>
    <mergeCell ref="A48:C48"/>
    <mergeCell ref="A49:C49"/>
    <mergeCell ref="A50:C50"/>
    <mergeCell ref="A51:C51"/>
    <mergeCell ref="A52:C52"/>
    <mergeCell ref="A40:C40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28:C28"/>
    <mergeCell ref="G18:G19"/>
    <mergeCell ref="H18:H19"/>
    <mergeCell ref="A19:C19"/>
    <mergeCell ref="A20:C20"/>
    <mergeCell ref="A21:C21"/>
    <mergeCell ref="A22:C22"/>
    <mergeCell ref="F18:F19"/>
    <mergeCell ref="A23:C23"/>
    <mergeCell ref="A24:C24"/>
    <mergeCell ref="A25:C25"/>
    <mergeCell ref="A26:C26"/>
    <mergeCell ref="A27:C27"/>
    <mergeCell ref="A16:C16"/>
    <mergeCell ref="A17:C17"/>
    <mergeCell ref="A18:C18"/>
    <mergeCell ref="D18:D19"/>
    <mergeCell ref="E18:E19"/>
    <mergeCell ref="A15:C15"/>
    <mergeCell ref="E7:E8"/>
    <mergeCell ref="F7:F8"/>
    <mergeCell ref="G7:G8"/>
    <mergeCell ref="H7:H8"/>
    <mergeCell ref="A8:C8"/>
    <mergeCell ref="A9:C9"/>
    <mergeCell ref="A10:C10"/>
    <mergeCell ref="A11:C11"/>
    <mergeCell ref="A12:C12"/>
    <mergeCell ref="A13:C13"/>
    <mergeCell ref="A14:C14"/>
    <mergeCell ref="A1:I1"/>
    <mergeCell ref="A2:I2"/>
    <mergeCell ref="A3:I3"/>
    <mergeCell ref="A4:I4"/>
    <mergeCell ref="A5:I5"/>
    <mergeCell ref="A6:C6"/>
    <mergeCell ref="D6:H6"/>
    <mergeCell ref="I6:I8"/>
    <mergeCell ref="A7:C7"/>
    <mergeCell ref="D7:D8"/>
  </mergeCells>
  <pageMargins left="0" right="0" top="0.59055118110236227" bottom="0.59055118110236227" header="0.31496062992125984" footer="0.31496062992125984"/>
  <pageSetup paperSize="126" scale="78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ingresos </vt:lpstr>
      <vt:lpstr>'ingresos '!Área_de_impresión</vt:lpstr>
      <vt:lpstr>'ingresos 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</dc:creator>
  <cp:lastModifiedBy>Marcos</cp:lastModifiedBy>
  <dcterms:created xsi:type="dcterms:W3CDTF">2017-11-29T21:54:06Z</dcterms:created>
  <dcterms:modified xsi:type="dcterms:W3CDTF">2018-01-22T16:06:58Z</dcterms:modified>
</cp:coreProperties>
</file>