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2" windowHeight="9048" activeTab="0"/>
  </bookViews>
  <sheets>
    <sheet name="F5_EAID (2)" sheetId="1" r:id="rId1"/>
    <sheet name="F5_EAID" sheetId="2" state="hidden" r:id="rId2"/>
  </sheets>
  <definedNames>
    <definedName name="_xlnm.Print_Titles" localSheetId="1">'F5_EAID'!$2:$8</definedName>
    <definedName name="_xlnm.Print_Titles" localSheetId="0">'F5_EAID (2)'!$2:$8</definedName>
  </definedNames>
  <calcPr fullCalcOnLoad="1"/>
</workbook>
</file>

<file path=xl/sharedStrings.xml><?xml version="1.0" encoding="utf-8"?>
<sst xmlns="http://schemas.openxmlformats.org/spreadsheetml/2006/main" count="150" uniqueCount="75">
  <si>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</si>
  <si>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</si>
  <si>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</si>
  <si>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</si>
  <si>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</si>
  <si>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</si>
  <si>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</si>
  <si>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</si>
  <si>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</si>
  <si>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</si>
  <si>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</si>
  <si>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</si>
  <si>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</si>
  <si>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</si>
  <si>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</si>
  <si>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</si>
  <si>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</si>
  <si>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</si>
  <si>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</si>
  <si>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</si>
  <si>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</si>
  <si>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</si>
  <si>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</si>
  <si>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</si>
  <si>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</si>
  <si>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</si>
  <si>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</si>
  <si>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</si>
  <si>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</si>
  <si>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</si>
  <si>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</si>
  <si>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</si>
  <si>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</si>
  <si>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</si>
  <si>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</si>
  <si>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</si>
  <si>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</si>
  <si>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</si>
  <si>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</si>
  <si>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</si>
  <si>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</si>
  <si>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</si>
  <si>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</si>
  <si>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</si>
  <si>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</si>
  <si>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</si>
  <si>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</si>
  <si>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</si>
  <si>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</si>
  <si>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</si>
  <si>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</si>
  <si>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</si>
  <si>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</si>
  <si>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</si>
  <si>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</si>
  <si>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</si>
  <si>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</si>
  <si>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</si>
  <si>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</si>
  <si>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</si>
  <si>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</si>
  <si>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</si>
  <si>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</si>
  <si>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</si>
  <si>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</si>
  <si>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</si>
  <si>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</si>
  <si>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</si>
  <si>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</si>
  <si>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</si>
  <si>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</si>
  <si>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</si>
  <si>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</si>
  <si>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Campeche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</si>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</sst>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G71" sqref="G7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5" t="s">
        <v>73</v>
      </c>
      <c r="C2" s="36"/>
      <c r="D2" s="36"/>
      <c r="E2" s="36"/>
      <c r="F2" s="36"/>
      <c r="G2" s="36"/>
      <c r="H2" s="37"/>
    </row>
    <row r="3" spans="2:8" ht="13.5">
      <c r="B3" s="38" t="s">
        <v>0</v>
      </c>
      <c r="C3" s="39"/>
      <c r="D3" s="39"/>
      <c r="E3" s="39"/>
      <c r="F3" s="39"/>
      <c r="G3" s="39"/>
      <c r="H3" s="40"/>
    </row>
    <row r="4" spans="2:8" ht="13.5">
      <c r="B4" s="38" t="s">
        <v>74</v>
      </c>
      <c r="C4" s="39"/>
      <c r="D4" s="39"/>
      <c r="E4" s="39"/>
      <c r="F4" s="39"/>
      <c r="G4" s="39"/>
      <c r="H4" s="40"/>
    </row>
    <row r="5" spans="2:8" ht="14.25" thickBot="1">
      <c r="B5" s="41" t="s">
        <v>1</v>
      </c>
      <c r="C5" s="42"/>
      <c r="D5" s="42"/>
      <c r="E5" s="42"/>
      <c r="F5" s="42"/>
      <c r="G5" s="42"/>
      <c r="H5" s="43"/>
    </row>
    <row r="6" spans="2:8" ht="14.25" thickBot="1">
      <c r="B6" s="30"/>
      <c r="C6" s="44" t="s">
        <v>2</v>
      </c>
      <c r="D6" s="45"/>
      <c r="E6" s="45"/>
      <c r="F6" s="45"/>
      <c r="G6" s="46"/>
      <c r="H6" s="33" t="s">
        <v>3</v>
      </c>
    </row>
    <row r="7" spans="2:8" ht="13.5">
      <c r="B7" s="31" t="s">
        <v>4</v>
      </c>
      <c r="C7" s="33" t="s">
        <v>6</v>
      </c>
      <c r="D7" s="48" t="s">
        <v>7</v>
      </c>
      <c r="E7" s="33" t="s">
        <v>8</v>
      </c>
      <c r="F7" s="33" t="s">
        <v>9</v>
      </c>
      <c r="G7" s="33" t="s">
        <v>10</v>
      </c>
      <c r="H7" s="47"/>
    </row>
    <row r="8" spans="2:8" ht="14.25" thickBot="1">
      <c r="B8" s="32" t="s">
        <v>5</v>
      </c>
      <c r="C8" s="34"/>
      <c r="D8" s="49"/>
      <c r="E8" s="34"/>
      <c r="F8" s="34"/>
      <c r="G8" s="34"/>
      <c r="H8" s="34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f>ROUND('F5_EAID'!C10,0)</f>
        <v>113177058</v>
      </c>
      <c r="D10" s="3">
        <f>ROUND('F5_EAID'!D10,0)</f>
        <v>2365453</v>
      </c>
      <c r="E10" s="3">
        <f>C10+D10</f>
        <v>115542511</v>
      </c>
      <c r="F10" s="3">
        <v>69851785</v>
      </c>
      <c r="G10" s="3">
        <v>69851785</v>
      </c>
      <c r="H10" s="3">
        <f>G10-C10</f>
        <v>-43325273</v>
      </c>
    </row>
    <row r="11" spans="2:8" ht="13.5">
      <c r="B11" s="20" t="s">
        <v>13</v>
      </c>
      <c r="C11" s="3">
        <f>ROUND('F5_EAID'!C11,0)</f>
        <v>0</v>
      </c>
      <c r="D11" s="3">
        <f>ROUND('F5_EAID'!D11,0)</f>
        <v>0</v>
      </c>
      <c r="E11" s="3">
        <f aca="true" t="shared" si="0" ref="E11:E40">C11+D11</f>
        <v>0</v>
      </c>
      <c r="F11" s="3">
        <f>ROUND('F5_EAID'!F11,0)</f>
        <v>0</v>
      </c>
      <c r="G11" s="3">
        <f>ROUND('F5_EAID'!G11,0)</f>
        <v>0</v>
      </c>
      <c r="H11" s="3">
        <f aca="true" t="shared" si="1" ref="H11:H16">G11-C11</f>
        <v>0</v>
      </c>
    </row>
    <row r="12" spans="2:8" ht="13.5">
      <c r="B12" s="20" t="s">
        <v>14</v>
      </c>
      <c r="C12" s="3">
        <f>ROUND('F5_EAID'!C12,0)</f>
        <v>0</v>
      </c>
      <c r="D12" s="3">
        <f>ROUND('F5_EAID'!D12,0)</f>
        <v>0</v>
      </c>
      <c r="E12" s="3">
        <f t="shared" si="0"/>
        <v>0</v>
      </c>
      <c r="F12" s="3">
        <f>ROUND('F5_EAID'!F12,0)</f>
        <v>0</v>
      </c>
      <c r="G12" s="3">
        <f>ROUND('F5_EAID'!G12,0)</f>
        <v>0</v>
      </c>
      <c r="H12" s="3">
        <f t="shared" si="1"/>
        <v>0</v>
      </c>
    </row>
    <row r="13" spans="2:8" ht="13.5">
      <c r="B13" s="20" t="s">
        <v>15</v>
      </c>
      <c r="C13" s="3">
        <f>ROUND('F5_EAID'!C13,0)</f>
        <v>232182370</v>
      </c>
      <c r="D13" s="3">
        <f>ROUND('F5_EAID'!D13,0)</f>
        <v>30242631</v>
      </c>
      <c r="E13" s="3">
        <f t="shared" si="0"/>
        <v>262425001</v>
      </c>
      <c r="F13" s="3">
        <f>ROUND('F5_EAID'!F13,0)</f>
        <v>167416647</v>
      </c>
      <c r="G13" s="3">
        <f>ROUND('F5_EAID'!G13,0)</f>
        <v>167416647</v>
      </c>
      <c r="H13" s="3">
        <f t="shared" si="1"/>
        <v>-64765723</v>
      </c>
    </row>
    <row r="14" spans="2:8" ht="13.5">
      <c r="B14" s="20" t="s">
        <v>16</v>
      </c>
      <c r="C14" s="3">
        <f>ROUND('F5_EAID'!C14,0)</f>
        <v>5983480</v>
      </c>
      <c r="D14" s="3">
        <f>ROUND('F5_EAID'!D14,0)</f>
        <v>2339511</v>
      </c>
      <c r="E14" s="3">
        <f t="shared" si="0"/>
        <v>8322991</v>
      </c>
      <c r="F14" s="3">
        <v>5329085</v>
      </c>
      <c r="G14" s="3">
        <v>5329085</v>
      </c>
      <c r="H14" s="3">
        <f t="shared" si="1"/>
        <v>-654395</v>
      </c>
    </row>
    <row r="15" spans="2:8" ht="13.5">
      <c r="B15" s="20" t="s">
        <v>17</v>
      </c>
      <c r="C15" s="3">
        <v>6902399</v>
      </c>
      <c r="D15" s="3">
        <f>ROUND('F5_EAID'!D15,0)</f>
        <v>45203174</v>
      </c>
      <c r="E15" s="3">
        <f t="shared" si="0"/>
        <v>52105573</v>
      </c>
      <c r="F15" s="3">
        <f>ROUND('F5_EAID'!F15,0)</f>
        <v>47240499</v>
      </c>
      <c r="G15" s="3">
        <f>ROUND('F5_EAID'!G15,0)</f>
        <v>47240499</v>
      </c>
      <c r="H15" s="3">
        <f t="shared" si="1"/>
        <v>40338100</v>
      </c>
    </row>
    <row r="16" spans="2:8" ht="13.5">
      <c r="B16" s="20" t="s">
        <v>70</v>
      </c>
      <c r="C16" s="3">
        <f>ROUND('F5_EAID'!C16,0)</f>
        <v>1680701</v>
      </c>
      <c r="D16" s="3">
        <f>ROUND('F5_EAID'!D16,0)</f>
        <v>169594</v>
      </c>
      <c r="E16" s="3">
        <f t="shared" si="0"/>
        <v>1850295</v>
      </c>
      <c r="F16" s="3">
        <f>ROUND('F5_EAID'!F16,0)</f>
        <v>1402808</v>
      </c>
      <c r="G16" s="3">
        <f>ROUND('F5_EAID'!G16,0)</f>
        <v>1402808</v>
      </c>
      <c r="H16" s="3">
        <f t="shared" si="1"/>
        <v>-277893</v>
      </c>
    </row>
    <row r="17" spans="2:8" ht="27">
      <c r="B17" s="24" t="s">
        <v>68</v>
      </c>
      <c r="C17" s="3">
        <f aca="true" t="shared" si="2" ref="C17:H17">SUM(C18:C28)</f>
        <v>507038015</v>
      </c>
      <c r="D17" s="5">
        <f t="shared" si="2"/>
        <v>188378365</v>
      </c>
      <c r="E17" s="5">
        <f t="shared" si="2"/>
        <v>695416380</v>
      </c>
      <c r="F17" s="5">
        <f t="shared" si="2"/>
        <v>503401741</v>
      </c>
      <c r="G17" s="5">
        <f t="shared" si="2"/>
        <v>503401741</v>
      </c>
      <c r="H17" s="5">
        <f t="shared" si="2"/>
        <v>-3636274</v>
      </c>
    </row>
    <row r="18" spans="2:8" ht="13.5">
      <c r="B18" s="21" t="s">
        <v>18</v>
      </c>
      <c r="C18" s="3">
        <f>ROUND('F5_EAID'!C18,0)</f>
        <v>346453883</v>
      </c>
      <c r="D18" s="3">
        <f>ROUND('F5_EAID'!D18,0)</f>
        <v>1229701</v>
      </c>
      <c r="E18" s="3">
        <f t="shared" si="0"/>
        <v>347683584</v>
      </c>
      <c r="F18" s="3">
        <f>ROUND('F5_EAID'!F18,0)</f>
        <v>245528783</v>
      </c>
      <c r="G18" s="3">
        <f>ROUND('F5_EAID'!G18,0)</f>
        <v>245528783</v>
      </c>
      <c r="H18" s="3">
        <f>G18-C18</f>
        <v>-100925100</v>
      </c>
    </row>
    <row r="19" spans="2:8" ht="13.5">
      <c r="B19" s="21" t="s">
        <v>19</v>
      </c>
      <c r="C19" s="3">
        <f>ROUND('F5_EAID'!C19,0)</f>
        <v>80280030</v>
      </c>
      <c r="D19" s="3">
        <f>ROUND('F5_EAID'!D19,0)</f>
        <v>421779</v>
      </c>
      <c r="E19" s="3">
        <f t="shared" si="0"/>
        <v>80701809</v>
      </c>
      <c r="F19" s="3">
        <f>ROUND('F5_EAID'!F19,0)</f>
        <v>57576168</v>
      </c>
      <c r="G19" s="3">
        <f>ROUND('F5_EAID'!G19,0)</f>
        <v>57576168</v>
      </c>
      <c r="H19" s="3">
        <f aca="true" t="shared" si="3" ref="H19:H40">G19-C19</f>
        <v>-22703862</v>
      </c>
    </row>
    <row r="20" spans="2:8" ht="13.5">
      <c r="B20" s="21" t="s">
        <v>20</v>
      </c>
      <c r="C20" s="3">
        <f>ROUND('F5_EAID'!C20,0)</f>
        <v>16077560</v>
      </c>
      <c r="D20" s="3">
        <f>ROUND('F5_EAID'!D20,0)</f>
        <v>4105</v>
      </c>
      <c r="E20" s="3">
        <f t="shared" si="0"/>
        <v>16081665</v>
      </c>
      <c r="F20" s="3">
        <f>ROUND('F5_EAID'!F20,0)</f>
        <v>11250270</v>
      </c>
      <c r="G20" s="3">
        <f>ROUND('F5_EAID'!G20,0)</f>
        <v>11250270</v>
      </c>
      <c r="H20" s="3">
        <f t="shared" si="3"/>
        <v>-4827290</v>
      </c>
    </row>
    <row r="21" spans="2:8" ht="13.5">
      <c r="B21" s="21" t="s">
        <v>21</v>
      </c>
      <c r="C21" s="3">
        <f>ROUND('F5_EAID'!C21,0)</f>
        <v>721587</v>
      </c>
      <c r="D21" s="3">
        <f>ROUND('F5_EAID'!D21,0)</f>
        <v>0</v>
      </c>
      <c r="E21" s="3">
        <f t="shared" si="0"/>
        <v>721587</v>
      </c>
      <c r="F21" s="3">
        <f>ROUND('F5_EAID'!F21,0)</f>
        <v>526656</v>
      </c>
      <c r="G21" s="3">
        <f>ROUND('F5_EAID'!G21,0)</f>
        <v>526656</v>
      </c>
      <c r="H21" s="3">
        <f t="shared" si="3"/>
        <v>-194931</v>
      </c>
    </row>
    <row r="22" spans="2:8" ht="13.5">
      <c r="B22" s="21" t="s">
        <v>22</v>
      </c>
      <c r="C22" s="3">
        <f>ROUND('F5_EAID'!C22,0)</f>
        <v>0</v>
      </c>
      <c r="D22" s="3">
        <f>ROUND('F5_EAID'!D22,0)</f>
        <v>98101534</v>
      </c>
      <c r="E22" s="3">
        <f t="shared" si="0"/>
        <v>98101534</v>
      </c>
      <c r="F22" s="3">
        <f>ROUND('F5_EAID'!F22,0)</f>
        <v>75646843</v>
      </c>
      <c r="G22" s="3">
        <f>ROUND('F5_EAID'!G22,0)</f>
        <v>75646843</v>
      </c>
      <c r="H22" s="3">
        <f t="shared" si="3"/>
        <v>75646843</v>
      </c>
    </row>
    <row r="23" spans="2:8" ht="27">
      <c r="B23" s="22" t="s">
        <v>23</v>
      </c>
      <c r="C23" s="3">
        <f>ROUND('F5_EAID'!C23,0)</f>
        <v>3470471</v>
      </c>
      <c r="D23" s="3">
        <f>ROUND('F5_EAID'!D23,0)</f>
        <v>85623</v>
      </c>
      <c r="E23" s="3">
        <f t="shared" si="0"/>
        <v>3556094</v>
      </c>
      <c r="F23" s="3">
        <f>ROUND('F5_EAID'!F23,0)</f>
        <v>1857137</v>
      </c>
      <c r="G23" s="3">
        <f>ROUND('F5_EAID'!G23,0)</f>
        <v>1857137</v>
      </c>
      <c r="H23" s="3">
        <f t="shared" si="3"/>
        <v>-1613334</v>
      </c>
    </row>
    <row r="24" spans="2:8" ht="27">
      <c r="B24" s="22" t="s">
        <v>24</v>
      </c>
      <c r="C24" s="3">
        <f>ROUND('F5_EAID'!C24,0)</f>
        <v>0</v>
      </c>
      <c r="D24" s="3">
        <f>ROUND('F5_EAID'!D24,0)</f>
        <v>0</v>
      </c>
      <c r="E24" s="3">
        <f t="shared" si="0"/>
        <v>0</v>
      </c>
      <c r="F24" s="3">
        <f>ROUND('F5_EAID'!F24,0)</f>
        <v>0</v>
      </c>
      <c r="G24" s="3">
        <f>ROUND('F5_EAID'!G24,0)</f>
        <v>0</v>
      </c>
      <c r="H24" s="3">
        <f t="shared" si="3"/>
        <v>0</v>
      </c>
    </row>
    <row r="25" spans="2:8" ht="13.5">
      <c r="B25" s="21" t="s">
        <v>25</v>
      </c>
      <c r="C25" s="3">
        <f>ROUND('F5_EAID'!C25,0)</f>
        <v>0</v>
      </c>
      <c r="D25" s="3">
        <f>ROUND('F5_EAID'!D25,0)</f>
        <v>19151780</v>
      </c>
      <c r="E25" s="3">
        <f t="shared" si="0"/>
        <v>19151780</v>
      </c>
      <c r="F25" s="3">
        <f>ROUND('F5_EAID'!F25,0)</f>
        <v>9690612</v>
      </c>
      <c r="G25" s="3">
        <f>ROUND('F5_EAID'!G25,0)</f>
        <v>9690612</v>
      </c>
      <c r="H25" s="3">
        <f t="shared" si="3"/>
        <v>9690612</v>
      </c>
    </row>
    <row r="26" spans="2:8" ht="13.5">
      <c r="B26" s="21" t="s">
        <v>26</v>
      </c>
      <c r="C26" s="3">
        <f>ROUND('F5_EAID'!C26,0)</f>
        <v>13518003</v>
      </c>
      <c r="D26" s="3">
        <f>ROUND('F5_EAID'!D26,0)</f>
        <v>0</v>
      </c>
      <c r="E26" s="3">
        <f t="shared" si="0"/>
        <v>13518003</v>
      </c>
      <c r="F26" s="3">
        <f>ROUND('F5_EAID'!F26,0)</f>
        <v>7604018</v>
      </c>
      <c r="G26" s="3">
        <f>ROUND('F5_EAID'!G26,0)</f>
        <v>7604018</v>
      </c>
      <c r="H26" s="3">
        <f t="shared" si="3"/>
        <v>-5913985</v>
      </c>
    </row>
    <row r="27" spans="2:8" ht="13.5">
      <c r="B27" s="21" t="s">
        <v>27</v>
      </c>
      <c r="C27" s="3">
        <f>ROUND('F5_EAID'!C27,0)</f>
        <v>46516481</v>
      </c>
      <c r="D27" s="3">
        <f>ROUND('F5_EAID'!D27,0)</f>
        <v>18089826</v>
      </c>
      <c r="E27" s="3">
        <f t="shared" si="0"/>
        <v>64606307</v>
      </c>
      <c r="F27" s="3">
        <f>ROUND('F5_EAID'!F27,0)</f>
        <v>42427237</v>
      </c>
      <c r="G27" s="3">
        <f>ROUND('F5_EAID'!G27,0)</f>
        <v>42427237</v>
      </c>
      <c r="H27" s="3">
        <f t="shared" si="3"/>
        <v>-4089244</v>
      </c>
    </row>
    <row r="28" spans="2:8" ht="27">
      <c r="B28" s="22" t="s">
        <v>28</v>
      </c>
      <c r="C28" s="3">
        <f>ROUND('F5_EAID'!C28,0)</f>
        <v>0</v>
      </c>
      <c r="D28" s="3">
        <f>ROUND('F5_EAID'!D28,0)</f>
        <v>51294017</v>
      </c>
      <c r="E28" s="3">
        <f t="shared" si="0"/>
        <v>51294017</v>
      </c>
      <c r="F28" s="3">
        <f>ROUND('F5_EAID'!F28,0)</f>
        <v>51294017</v>
      </c>
      <c r="G28" s="3">
        <f>ROUND('F5_EAID'!G28,0)</f>
        <v>51294017</v>
      </c>
      <c r="H28" s="3">
        <f t="shared" si="3"/>
        <v>51294017</v>
      </c>
    </row>
    <row r="29" spans="2:8" ht="27">
      <c r="B29" s="24" t="s">
        <v>29</v>
      </c>
      <c r="C29" s="3">
        <f aca="true" t="shared" si="4" ref="C29:H29">SUM(C30:C34)</f>
        <v>24920611</v>
      </c>
      <c r="D29" s="3">
        <f t="shared" si="4"/>
        <v>1526310</v>
      </c>
      <c r="E29" s="3">
        <f t="shared" si="4"/>
        <v>26446921</v>
      </c>
      <c r="F29" s="3">
        <f t="shared" si="4"/>
        <v>14421748</v>
      </c>
      <c r="G29" s="3">
        <f t="shared" si="4"/>
        <v>14421748</v>
      </c>
      <c r="H29" s="3">
        <f t="shared" si="4"/>
        <v>-10498863</v>
      </c>
    </row>
    <row r="30" spans="2:8" ht="13.5">
      <c r="B30" s="21" t="s">
        <v>30</v>
      </c>
      <c r="C30" s="3">
        <f>ROUND('F5_EAID'!C30,0)</f>
        <v>0</v>
      </c>
      <c r="D30" s="3">
        <f>ROUND('F5_EAID'!D30,0)</f>
        <v>0</v>
      </c>
      <c r="E30" s="3">
        <f t="shared" si="0"/>
        <v>0</v>
      </c>
      <c r="F30" s="3">
        <f>ROUND('F5_EAID'!F30,0)</f>
        <v>0</v>
      </c>
      <c r="G30" s="3">
        <f>ROUND('F5_EAID'!G30,0)</f>
        <v>0</v>
      </c>
      <c r="H30" s="3">
        <f t="shared" si="3"/>
        <v>0</v>
      </c>
    </row>
    <row r="31" spans="2:8" ht="13.5">
      <c r="B31" s="21" t="s">
        <v>31</v>
      </c>
      <c r="C31" s="3">
        <f>ROUND('F5_EAID'!C31,0)</f>
        <v>0</v>
      </c>
      <c r="D31" s="3">
        <f>ROUND('F5_EAID'!D31,0)</f>
        <v>0</v>
      </c>
      <c r="E31" s="3">
        <f t="shared" si="0"/>
        <v>0</v>
      </c>
      <c r="F31" s="3">
        <f>ROUND('F5_EAID'!F31,0)</f>
        <v>0</v>
      </c>
      <c r="G31" s="3">
        <f>ROUND('F5_EAID'!G31,0)</f>
        <v>0</v>
      </c>
      <c r="H31" s="3">
        <f t="shared" si="3"/>
        <v>0</v>
      </c>
    </row>
    <row r="32" spans="2:8" ht="13.5">
      <c r="B32" s="21" t="s">
        <v>32</v>
      </c>
      <c r="C32" s="3">
        <f>ROUND('F5_EAID'!C32,0)</f>
        <v>0</v>
      </c>
      <c r="D32" s="3">
        <f>ROUND('F5_EAID'!D32,0)</f>
        <v>0</v>
      </c>
      <c r="E32" s="3">
        <f t="shared" si="0"/>
        <v>0</v>
      </c>
      <c r="F32" s="3">
        <f>ROUND('F5_EAID'!F32,0)</f>
        <v>0</v>
      </c>
      <c r="G32" s="3">
        <f>ROUND('F5_EAID'!G32,0)</f>
        <v>0</v>
      </c>
      <c r="H32" s="3">
        <f t="shared" si="3"/>
        <v>0</v>
      </c>
    </row>
    <row r="33" spans="2:8" ht="27">
      <c r="B33" s="22" t="s">
        <v>33</v>
      </c>
      <c r="C33" s="3">
        <f>ROUND('F5_EAID'!C33,0)</f>
        <v>0</v>
      </c>
      <c r="D33" s="3">
        <f>ROUND('F5_EAID'!D33,0)</f>
        <v>0</v>
      </c>
      <c r="E33" s="3">
        <f t="shared" si="0"/>
        <v>0</v>
      </c>
      <c r="F33" s="3">
        <f>ROUND('F5_EAID'!F33,0)</f>
        <v>0</v>
      </c>
      <c r="G33" s="3">
        <f>ROUND('F5_EAID'!G33,0)</f>
        <v>0</v>
      </c>
      <c r="H33" s="3">
        <f t="shared" si="3"/>
        <v>0</v>
      </c>
    </row>
    <row r="34" spans="2:8" ht="13.5">
      <c r="B34" s="21" t="s">
        <v>34</v>
      </c>
      <c r="C34" s="3">
        <f>ROUND('F5_EAID'!C34,0)</f>
        <v>24920611</v>
      </c>
      <c r="D34" s="3">
        <f>ROUND('F5_EAID'!D34,0)</f>
        <v>1526310</v>
      </c>
      <c r="E34" s="3">
        <f t="shared" si="0"/>
        <v>26446921</v>
      </c>
      <c r="F34" s="3">
        <f>ROUND('F5_EAID'!F34,0)</f>
        <v>14421748</v>
      </c>
      <c r="G34" s="3">
        <f>ROUND('F5_EAID'!G34,0)</f>
        <v>14421748</v>
      </c>
      <c r="H34" s="3">
        <f t="shared" si="3"/>
        <v>-10498863</v>
      </c>
    </row>
    <row r="35" spans="2:8" ht="13.5">
      <c r="B35" s="20" t="s">
        <v>71</v>
      </c>
      <c r="C35" s="3">
        <f>ROUND('F5_EAID'!C35,0)</f>
        <v>0</v>
      </c>
      <c r="D35" s="3">
        <f>ROUND('F5_EAID'!D35,0)</f>
        <v>0</v>
      </c>
      <c r="E35" s="3">
        <f t="shared" si="0"/>
        <v>0</v>
      </c>
      <c r="F35" s="3">
        <f>ROUND('F5_EAID'!F35,0)</f>
        <v>0</v>
      </c>
      <c r="G35" s="3">
        <f>ROUND('F5_EAID'!G35,0)</f>
        <v>0</v>
      </c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96561453</v>
      </c>
      <c r="D36" s="3">
        <f t="shared" si="5"/>
        <v>1387624</v>
      </c>
      <c r="E36" s="3">
        <f t="shared" si="5"/>
        <v>97949077</v>
      </c>
      <c r="F36" s="3">
        <f t="shared" si="5"/>
        <v>53334144</v>
      </c>
      <c r="G36" s="3">
        <f t="shared" si="5"/>
        <v>53334144</v>
      </c>
      <c r="H36" s="3">
        <f t="shared" si="5"/>
        <v>-43227309</v>
      </c>
    </row>
    <row r="37" spans="2:8" ht="13.5">
      <c r="B37" s="21" t="s">
        <v>36</v>
      </c>
      <c r="C37" s="3">
        <f>ROUND('F5_EAID'!C37,0)</f>
        <v>96561453</v>
      </c>
      <c r="D37" s="3">
        <f>ROUND('F5_EAID'!D37,0)</f>
        <v>1387624</v>
      </c>
      <c r="E37" s="3">
        <f t="shared" si="0"/>
        <v>97949077</v>
      </c>
      <c r="F37" s="3">
        <f>ROUND('F5_EAID'!F37,0)</f>
        <v>53334144</v>
      </c>
      <c r="G37" s="3">
        <f>ROUND('F5_EAID'!G37,0)</f>
        <v>53334144</v>
      </c>
      <c r="H37" s="3">
        <f t="shared" si="3"/>
        <v>-43227309</v>
      </c>
    </row>
    <row r="38" spans="2:8" ht="13.5">
      <c r="B38" s="20" t="s">
        <v>37</v>
      </c>
      <c r="C38" s="3">
        <f aca="true" t="shared" si="6" ref="C38:H38">C39+C40</f>
        <v>2476327</v>
      </c>
      <c r="D38" s="3">
        <f t="shared" si="6"/>
        <v>60768690</v>
      </c>
      <c r="E38" s="3">
        <f t="shared" si="6"/>
        <v>63245017</v>
      </c>
      <c r="F38" s="3">
        <f t="shared" si="6"/>
        <v>61684356</v>
      </c>
      <c r="G38" s="3">
        <f t="shared" si="6"/>
        <v>61684356</v>
      </c>
      <c r="H38" s="3">
        <f t="shared" si="6"/>
        <v>59208029</v>
      </c>
    </row>
    <row r="39" spans="2:8" ht="13.5">
      <c r="B39" s="21" t="s">
        <v>38</v>
      </c>
      <c r="C39" s="3">
        <f>ROUND('F5_EAID'!C39,0)</f>
        <v>2476327</v>
      </c>
      <c r="D39" s="3">
        <f>ROUND('F5_EAID'!D39,0)</f>
        <v>60768690</v>
      </c>
      <c r="E39" s="3">
        <f t="shared" si="0"/>
        <v>63245017</v>
      </c>
      <c r="F39" s="3">
        <f>ROUND('F5_EAID'!F39,0)</f>
        <v>61684356</v>
      </c>
      <c r="G39" s="3">
        <f>ROUND('F5_EAID'!G39,0)</f>
        <v>61684356</v>
      </c>
      <c r="H39" s="3">
        <f t="shared" si="3"/>
        <v>59208029</v>
      </c>
    </row>
    <row r="40" spans="2:8" ht="13.5">
      <c r="B40" s="21" t="s">
        <v>39</v>
      </c>
      <c r="C40" s="3">
        <f>ROUND('F5_EAID'!C40,0)</f>
        <v>0</v>
      </c>
      <c r="D40" s="3">
        <f>ROUND('F5_EAID'!D40,0)</f>
        <v>0</v>
      </c>
      <c r="E40" s="3">
        <f t="shared" si="0"/>
        <v>0</v>
      </c>
      <c r="F40" s="3">
        <f>ROUND('F5_EAID'!F40,0)</f>
        <v>0</v>
      </c>
      <c r="G40" s="3">
        <f>ROUND('F5_EAID'!G40,0)</f>
        <v>0</v>
      </c>
      <c r="H40" s="3">
        <f t="shared" si="3"/>
        <v>0</v>
      </c>
    </row>
    <row r="41" spans="2:8" ht="13.5">
      <c r="B41" s="19"/>
      <c r="C41" s="3"/>
      <c r="D41" s="3"/>
      <c r="E41" s="3"/>
      <c r="F41" s="3"/>
      <c r="G41" s="3"/>
      <c r="H41" s="3"/>
    </row>
    <row r="42" spans="2:8" ht="27">
      <c r="B42" s="25" t="s">
        <v>69</v>
      </c>
      <c r="C42" s="12">
        <f aca="true" t="shared" si="7" ref="C42:H42">C10+C11+C12+C13+C14+C15+C16+C17+C29+C35+C36+C38</f>
        <v>990922414</v>
      </c>
      <c r="D42" s="8">
        <f t="shared" si="7"/>
        <v>332381352</v>
      </c>
      <c r="E42" s="8">
        <f t="shared" si="7"/>
        <v>1323303766</v>
      </c>
      <c r="F42" s="8">
        <f t="shared" si="7"/>
        <v>924082813</v>
      </c>
      <c r="G42" s="8">
        <f t="shared" si="7"/>
        <v>924082813</v>
      </c>
      <c r="H42" s="8">
        <f t="shared" si="7"/>
        <v>-66839601</v>
      </c>
    </row>
    <row r="43" spans="2:8" ht="13.5">
      <c r="B43" s="6"/>
      <c r="C43" s="3"/>
      <c r="D43" s="7"/>
      <c r="E43" s="7"/>
      <c r="F43" s="7"/>
      <c r="G43" s="7"/>
      <c r="H43" s="7"/>
    </row>
    <row r="44" spans="2:8" ht="27">
      <c r="B44" s="25" t="s">
        <v>40</v>
      </c>
      <c r="C44" s="9"/>
      <c r="D44" s="9"/>
      <c r="E44" s="9"/>
      <c r="F44" s="9"/>
      <c r="G44" s="9"/>
      <c r="H44" s="3"/>
    </row>
    <row r="45" spans="2:8" ht="13.5">
      <c r="B45" s="19"/>
      <c r="C45" s="3"/>
      <c r="D45" s="3"/>
      <c r="E45" s="3"/>
      <c r="F45" s="3"/>
      <c r="G45" s="3"/>
      <c r="H45" s="3"/>
    </row>
    <row r="46" spans="2:8" ht="13.5">
      <c r="B46" s="18" t="s">
        <v>41</v>
      </c>
      <c r="C46" s="3"/>
      <c r="D46" s="3"/>
      <c r="E46" s="3"/>
      <c r="F46" s="3"/>
      <c r="G46" s="3"/>
      <c r="H46" s="3"/>
    </row>
    <row r="47" spans="2:8" ht="13.5">
      <c r="B47" s="20" t="s">
        <v>42</v>
      </c>
      <c r="C47" s="3">
        <f aca="true" t="shared" si="8" ref="C47:H47">SUM(C48:C55)</f>
        <v>315125706</v>
      </c>
      <c r="D47" s="3">
        <f t="shared" si="8"/>
        <v>-2467044</v>
      </c>
      <c r="E47" s="3">
        <f t="shared" si="8"/>
        <v>312658662</v>
      </c>
      <c r="F47" s="3">
        <f t="shared" si="8"/>
        <v>256892551</v>
      </c>
      <c r="G47" s="3">
        <f t="shared" si="8"/>
        <v>255181296</v>
      </c>
      <c r="H47" s="3">
        <f t="shared" si="8"/>
        <v>-59944410</v>
      </c>
    </row>
    <row r="48" spans="2:8" ht="27">
      <c r="B48" s="22" t="s">
        <v>43</v>
      </c>
      <c r="C48" s="3">
        <f>ROUND('F5_EAID'!C48,0)</f>
        <v>0</v>
      </c>
      <c r="D48" s="3">
        <f>ROUND('F5_EAID'!D48,0)</f>
        <v>0</v>
      </c>
      <c r="E48" s="3">
        <f aca="true" t="shared" si="9" ref="E48:E65">C48+D48</f>
        <v>0</v>
      </c>
      <c r="F48" s="3">
        <f>ROUND('F5_EAID'!F48,0)</f>
        <v>0</v>
      </c>
      <c r="G48" s="3">
        <f>ROUND('F5_EAID'!G48,0)</f>
        <v>0</v>
      </c>
      <c r="H48" s="3">
        <f aca="true" t="shared" si="10" ref="H48:H65">G48-C48</f>
        <v>0</v>
      </c>
    </row>
    <row r="49" spans="2:8" ht="27">
      <c r="B49" s="22" t="s">
        <v>44</v>
      </c>
      <c r="C49" s="3">
        <f>ROUND('F5_EAID'!C49,0)</f>
        <v>0</v>
      </c>
      <c r="D49" s="3">
        <f>ROUND('F5_EAID'!D49,0)</f>
        <v>0</v>
      </c>
      <c r="E49" s="3">
        <f t="shared" si="9"/>
        <v>0</v>
      </c>
      <c r="F49" s="3">
        <f>ROUND('F5_EAID'!F49,0)</f>
        <v>0</v>
      </c>
      <c r="G49" s="3">
        <f>ROUND('F5_EAID'!G49,0)</f>
        <v>0</v>
      </c>
      <c r="H49" s="3">
        <f t="shared" si="10"/>
        <v>0</v>
      </c>
    </row>
    <row r="50" spans="2:8" ht="27">
      <c r="B50" s="22" t="s">
        <v>45</v>
      </c>
      <c r="C50" s="3">
        <v>109818509</v>
      </c>
      <c r="D50" s="3">
        <f>ROUND('F5_EAID'!D50,0)</f>
        <v>-13434363</v>
      </c>
      <c r="E50" s="3">
        <f t="shared" si="9"/>
        <v>96384146</v>
      </c>
      <c r="F50" s="3">
        <f>ROUND('F5_EAID'!F50,0)</f>
        <v>92064615</v>
      </c>
      <c r="G50" s="3">
        <v>90353360</v>
      </c>
      <c r="H50" s="3">
        <f t="shared" si="10"/>
        <v>-19465149</v>
      </c>
    </row>
    <row r="51" spans="2:8" ht="41.25">
      <c r="B51" s="22" t="s">
        <v>46</v>
      </c>
      <c r="C51" s="3">
        <f>ROUND('F5_EAID'!C51,0)</f>
        <v>205307197</v>
      </c>
      <c r="D51" s="3">
        <f>ROUND('F5_EAID'!D51,0)</f>
        <v>10967319</v>
      </c>
      <c r="E51" s="3">
        <f t="shared" si="9"/>
        <v>216274516</v>
      </c>
      <c r="F51" s="3">
        <f>ROUND('F5_EAID'!F51,0)</f>
        <v>164827936</v>
      </c>
      <c r="G51" s="3">
        <f>ROUND('F5_EAID'!G51,0)</f>
        <v>164827936</v>
      </c>
      <c r="H51" s="3">
        <f t="shared" si="10"/>
        <v>-40479261</v>
      </c>
    </row>
    <row r="52" spans="2:8" ht="13.5">
      <c r="B52" s="22" t="s">
        <v>47</v>
      </c>
      <c r="C52" s="3">
        <f>ROUND('F5_EAID'!C52,0)</f>
        <v>0</v>
      </c>
      <c r="D52" s="3">
        <f>ROUND('F5_EAID'!D52,0)</f>
        <v>0</v>
      </c>
      <c r="E52" s="3">
        <f t="shared" si="9"/>
        <v>0</v>
      </c>
      <c r="F52" s="3">
        <f>ROUND('F5_EAID'!F52,0)</f>
        <v>0</v>
      </c>
      <c r="G52" s="3">
        <f>ROUND('F5_EAID'!G52,0)</f>
        <v>0</v>
      </c>
      <c r="H52" s="3">
        <f t="shared" si="10"/>
        <v>0</v>
      </c>
    </row>
    <row r="53" spans="2:8" ht="27">
      <c r="B53" s="22" t="s">
        <v>48</v>
      </c>
      <c r="C53" s="3">
        <f>ROUND('F5_EAID'!C53,0)</f>
        <v>0</v>
      </c>
      <c r="D53" s="3">
        <f>ROUND('F5_EAID'!D53,0)</f>
        <v>0</v>
      </c>
      <c r="E53" s="3">
        <f t="shared" si="9"/>
        <v>0</v>
      </c>
      <c r="F53" s="3">
        <f>ROUND('F5_EAID'!F53,0)</f>
        <v>0</v>
      </c>
      <c r="G53" s="3">
        <f>ROUND('F5_EAID'!G53,0)</f>
        <v>0</v>
      </c>
      <c r="H53" s="3">
        <f t="shared" si="10"/>
        <v>0</v>
      </c>
    </row>
    <row r="54" spans="2:8" ht="27">
      <c r="B54" s="22" t="s">
        <v>49</v>
      </c>
      <c r="C54" s="3">
        <f>ROUND('F5_EAID'!C54,0)</f>
        <v>0</v>
      </c>
      <c r="D54" s="3">
        <f>ROUND('F5_EAID'!D54,0)</f>
        <v>0</v>
      </c>
      <c r="E54" s="3">
        <f t="shared" si="9"/>
        <v>0</v>
      </c>
      <c r="F54" s="3">
        <f>ROUND('F5_EAID'!F54,0)</f>
        <v>0</v>
      </c>
      <c r="G54" s="3">
        <f>ROUND('F5_EAID'!G54,0)</f>
        <v>0</v>
      </c>
      <c r="H54" s="3">
        <f t="shared" si="10"/>
        <v>0</v>
      </c>
    </row>
    <row r="55" spans="2:8" ht="27">
      <c r="B55" s="22" t="s">
        <v>50</v>
      </c>
      <c r="C55" s="3">
        <f>ROUND('F5_EAID'!C55,0)</f>
        <v>0</v>
      </c>
      <c r="D55" s="3">
        <f>ROUND('F5_EAID'!D55,0)</f>
        <v>0</v>
      </c>
      <c r="E55" s="3">
        <f t="shared" si="9"/>
        <v>0</v>
      </c>
      <c r="F55" s="3">
        <f>ROUND('F5_EAID'!F55,0)</f>
        <v>0</v>
      </c>
      <c r="G55" s="3">
        <f>ROUND('F5_EAID'!G55,0)</f>
        <v>0</v>
      </c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105138049</v>
      </c>
      <c r="D56" s="3">
        <f t="shared" si="11"/>
        <v>-92924637</v>
      </c>
      <c r="E56" s="3">
        <f t="shared" si="11"/>
        <v>12213412</v>
      </c>
      <c r="F56" s="3">
        <f t="shared" si="11"/>
        <v>6550279</v>
      </c>
      <c r="G56" s="3">
        <f t="shared" si="11"/>
        <v>6550279</v>
      </c>
      <c r="H56" s="3">
        <f t="shared" si="11"/>
        <v>-98587770</v>
      </c>
    </row>
    <row r="57" spans="2:8" ht="13.5">
      <c r="B57" s="22" t="s">
        <v>52</v>
      </c>
      <c r="C57" s="3">
        <f>ROUND('F5_EAID'!C57,0)</f>
        <v>0</v>
      </c>
      <c r="D57" s="3">
        <f>ROUND('F5_EAID'!D57,0)</f>
        <v>0</v>
      </c>
      <c r="E57" s="3">
        <f t="shared" si="9"/>
        <v>0</v>
      </c>
      <c r="F57" s="3">
        <f>ROUND('F5_EAID'!F57,0)</f>
        <v>0</v>
      </c>
      <c r="G57" s="3">
        <f>ROUND('F5_EAID'!G57,0)</f>
        <v>0</v>
      </c>
      <c r="H57" s="3">
        <f t="shared" si="10"/>
        <v>0</v>
      </c>
    </row>
    <row r="58" spans="2:8" ht="13.5">
      <c r="B58" s="22" t="s">
        <v>53</v>
      </c>
      <c r="C58" s="3">
        <f>ROUND('F5_EAID'!C58,0)</f>
        <v>0</v>
      </c>
      <c r="D58" s="3">
        <f>ROUND('F5_EAID'!D58,0)</f>
        <v>0</v>
      </c>
      <c r="E58" s="3">
        <f t="shared" si="9"/>
        <v>0</v>
      </c>
      <c r="F58" s="3">
        <f>ROUND('F5_EAID'!F58,0)</f>
        <v>0</v>
      </c>
      <c r="G58" s="3">
        <f>ROUND('F5_EAID'!G58,0)</f>
        <v>0</v>
      </c>
      <c r="H58" s="3">
        <f t="shared" si="10"/>
        <v>0</v>
      </c>
    </row>
    <row r="59" spans="2:8" ht="13.5">
      <c r="B59" s="22" t="s">
        <v>54</v>
      </c>
      <c r="C59" s="3">
        <f>ROUND('F5_EAID'!C59,0)</f>
        <v>0</v>
      </c>
      <c r="D59" s="3">
        <f>ROUND('F5_EAID'!D59,0)</f>
        <v>0</v>
      </c>
      <c r="E59" s="3">
        <f t="shared" si="9"/>
        <v>0</v>
      </c>
      <c r="F59" s="3">
        <f>ROUND('F5_EAID'!F59,0)</f>
        <v>0</v>
      </c>
      <c r="G59" s="3">
        <f>ROUND('F5_EAID'!G59,0)</f>
        <v>0</v>
      </c>
      <c r="H59" s="3">
        <f t="shared" si="10"/>
        <v>0</v>
      </c>
    </row>
    <row r="60" spans="2:8" ht="13.5">
      <c r="B60" s="22" t="s">
        <v>55</v>
      </c>
      <c r="C60" s="3">
        <f>ROUND('F5_EAID'!C60,0)</f>
        <v>105138049</v>
      </c>
      <c r="D60" s="3">
        <f>ROUND('F5_EAID'!D60,0)</f>
        <v>-92924637</v>
      </c>
      <c r="E60" s="3">
        <f t="shared" si="9"/>
        <v>12213412</v>
      </c>
      <c r="F60" s="3">
        <f>ROUND('F5_EAID'!F60,0)</f>
        <v>6550279</v>
      </c>
      <c r="G60" s="3">
        <f>ROUND('F5_EAID'!G60,0)</f>
        <v>6550279</v>
      </c>
      <c r="H60" s="3">
        <f t="shared" si="10"/>
        <v>-98587770</v>
      </c>
    </row>
    <row r="61" spans="2:8" ht="13.5">
      <c r="B61" s="24" t="s">
        <v>56</v>
      </c>
      <c r="C61" s="3">
        <f aca="true" t="shared" si="12" ref="C61:H61">C62+C63</f>
        <v>29782819</v>
      </c>
      <c r="D61" s="3">
        <f t="shared" si="12"/>
        <v>11723815</v>
      </c>
      <c r="E61" s="3">
        <f t="shared" si="12"/>
        <v>41506634</v>
      </c>
      <c r="F61" s="3">
        <f t="shared" si="12"/>
        <v>30040305</v>
      </c>
      <c r="G61" s="3">
        <f t="shared" si="12"/>
        <v>30040305</v>
      </c>
      <c r="H61" s="3">
        <f t="shared" si="12"/>
        <v>257486</v>
      </c>
    </row>
    <row r="62" spans="2:8" ht="27">
      <c r="B62" s="22" t="s">
        <v>57</v>
      </c>
      <c r="C62" s="3">
        <f>ROUND('F5_EAID'!C62,0)</f>
        <v>29782819</v>
      </c>
      <c r="D62" s="3">
        <f>ROUND('F5_EAID'!D62,0)</f>
        <v>11723815</v>
      </c>
      <c r="E62" s="3">
        <f t="shared" si="9"/>
        <v>41506634</v>
      </c>
      <c r="F62" s="3">
        <f>ROUND('F5_EAID'!F62,0)</f>
        <v>30040305</v>
      </c>
      <c r="G62" s="3">
        <f>ROUND('F5_EAID'!G62,0)</f>
        <v>30040305</v>
      </c>
      <c r="H62" s="3">
        <f t="shared" si="10"/>
        <v>257486</v>
      </c>
    </row>
    <row r="63" spans="2:8" ht="13.5">
      <c r="B63" s="22" t="s">
        <v>58</v>
      </c>
      <c r="C63" s="3">
        <f>ROUND('F5_EAID'!C63,0)</f>
        <v>0</v>
      </c>
      <c r="D63" s="3">
        <f>ROUND('F5_EAID'!D63,0)</f>
        <v>0</v>
      </c>
      <c r="E63" s="3">
        <f t="shared" si="9"/>
        <v>0</v>
      </c>
      <c r="F63" s="3">
        <f>ROUND('F5_EAID'!F63,0)</f>
        <v>0</v>
      </c>
      <c r="G63" s="3">
        <f>ROUND('F5_EAID'!G63,0)</f>
        <v>0</v>
      </c>
      <c r="H63" s="3">
        <f t="shared" si="10"/>
        <v>0</v>
      </c>
    </row>
    <row r="64" spans="2:8" ht="41.25">
      <c r="B64" s="24" t="s">
        <v>72</v>
      </c>
      <c r="C64" s="3">
        <f>ROUND('F5_EAID'!C64,0)</f>
        <v>0</v>
      </c>
      <c r="D64" s="3">
        <f>ROUND('F5_EAID'!D64,0)</f>
        <v>0</v>
      </c>
      <c r="E64" s="3">
        <f t="shared" si="9"/>
        <v>0</v>
      </c>
      <c r="F64" s="3">
        <f>ROUND('F5_EAID'!F64,0)</f>
        <v>0</v>
      </c>
      <c r="G64" s="3">
        <f>ROUND('F5_EAID'!G64,0)</f>
        <v>0</v>
      </c>
      <c r="H64" s="3">
        <f t="shared" si="10"/>
        <v>0</v>
      </c>
    </row>
    <row r="65" spans="2:8" ht="13.5">
      <c r="B65" s="27" t="s">
        <v>59</v>
      </c>
      <c r="C65" s="28">
        <v>92202562</v>
      </c>
      <c r="D65" s="28">
        <f>ROUND('F5_EAID'!D65,0)</f>
        <v>-19151780</v>
      </c>
      <c r="E65" s="28">
        <f t="shared" si="9"/>
        <v>73050782</v>
      </c>
      <c r="F65" s="28">
        <f>ROUND('F5_EAID'!F65,0)</f>
        <v>2288088</v>
      </c>
      <c r="G65" s="28">
        <f>ROUND('F5_EAID'!G65,0)</f>
        <v>2288088</v>
      </c>
      <c r="H65" s="28">
        <f t="shared" si="10"/>
        <v>-89914474</v>
      </c>
    </row>
    <row r="66" spans="2:8" ht="13.5">
      <c r="B66" s="19"/>
      <c r="C66" s="3"/>
      <c r="D66" s="3"/>
      <c r="E66" s="3"/>
      <c r="F66" s="3"/>
      <c r="G66" s="3"/>
      <c r="H66" s="3"/>
    </row>
    <row r="67" spans="2:8" ht="27">
      <c r="B67" s="25" t="s">
        <v>60</v>
      </c>
      <c r="C67" s="12">
        <f aca="true" t="shared" si="13" ref="C67:H67">C47+C56+C61+C64+C65</f>
        <v>542249136</v>
      </c>
      <c r="D67" s="12">
        <f t="shared" si="13"/>
        <v>-102819646</v>
      </c>
      <c r="E67" s="12">
        <f t="shared" si="13"/>
        <v>439429490</v>
      </c>
      <c r="F67" s="12">
        <f t="shared" si="13"/>
        <v>295771223</v>
      </c>
      <c r="G67" s="12">
        <f t="shared" si="13"/>
        <v>294059968</v>
      </c>
      <c r="H67" s="12">
        <f t="shared" si="13"/>
        <v>-248189168</v>
      </c>
    </row>
    <row r="68" spans="2:8" ht="13.5">
      <c r="B68" s="23"/>
      <c r="C68" s="3"/>
      <c r="D68" s="3"/>
      <c r="E68" s="3"/>
      <c r="F68" s="3"/>
      <c r="G68" s="3"/>
      <c r="H68" s="3"/>
    </row>
    <row r="69" spans="2:8" ht="27">
      <c r="B69" s="25" t="s">
        <v>61</v>
      </c>
      <c r="C69" s="12">
        <f aca="true" t="shared" si="14" ref="C69:H69">C70</f>
        <v>1</v>
      </c>
      <c r="D69" s="12">
        <f t="shared" si="14"/>
        <v>88243000</v>
      </c>
      <c r="E69" s="12">
        <f t="shared" si="14"/>
        <v>88243001</v>
      </c>
      <c r="F69" s="12">
        <f t="shared" si="14"/>
        <v>88243000</v>
      </c>
      <c r="G69" s="12">
        <f t="shared" si="14"/>
        <v>88243000</v>
      </c>
      <c r="H69" s="12">
        <f t="shared" si="14"/>
        <v>88242999</v>
      </c>
    </row>
    <row r="70" spans="2:8" ht="13.5">
      <c r="B70" s="23" t="s">
        <v>62</v>
      </c>
      <c r="C70" s="3">
        <f>ROUND('F5_EAID'!C70,0)</f>
        <v>1</v>
      </c>
      <c r="D70" s="3">
        <f>ROUND('F5_EAID'!D70,0)</f>
        <v>88243000</v>
      </c>
      <c r="E70" s="3">
        <f>C70+D70</f>
        <v>88243001</v>
      </c>
      <c r="F70" s="3">
        <f>ROUND('F5_EAID'!F70,0)</f>
        <v>88243000</v>
      </c>
      <c r="G70" s="3">
        <f>ROUND('F5_EAID'!G70,0)</f>
        <v>88243000</v>
      </c>
      <c r="H70" s="3">
        <f>G70-C70</f>
        <v>88242999</v>
      </c>
    </row>
    <row r="71" spans="2:8" ht="13.5">
      <c r="B71" s="23"/>
      <c r="C71" s="3"/>
      <c r="D71" s="3"/>
      <c r="E71" s="3"/>
      <c r="F71" s="3"/>
      <c r="G71" s="3"/>
      <c r="H71" s="3"/>
    </row>
    <row r="72" spans="2:8" ht="13.5">
      <c r="B72" s="25" t="s">
        <v>63</v>
      </c>
      <c r="C72" s="12">
        <f aca="true" t="shared" si="15" ref="C72:H72">C42+C67+C69</f>
        <v>1533171551</v>
      </c>
      <c r="D72" s="12">
        <f t="shared" si="15"/>
        <v>317804706</v>
      </c>
      <c r="E72" s="12">
        <f t="shared" si="15"/>
        <v>1850976257</v>
      </c>
      <c r="F72" s="12">
        <f t="shared" si="15"/>
        <v>1308097036</v>
      </c>
      <c r="G72" s="12">
        <f t="shared" si="15"/>
        <v>1306385781</v>
      </c>
      <c r="H72" s="12">
        <f t="shared" si="15"/>
        <v>-226785770</v>
      </c>
    </row>
    <row r="73" spans="2:8" ht="13.5">
      <c r="B73" s="23"/>
      <c r="C73" s="3"/>
      <c r="D73" s="3"/>
      <c r="E73" s="3"/>
      <c r="F73" s="3"/>
      <c r="G73" s="3"/>
      <c r="H73" s="3"/>
    </row>
    <row r="74" spans="2:8" ht="13.5">
      <c r="B74" s="25" t="s">
        <v>64</v>
      </c>
      <c r="C74" s="3"/>
      <c r="D74" s="3"/>
      <c r="E74" s="3"/>
      <c r="F74" s="3"/>
      <c r="G74" s="3"/>
      <c r="H74" s="3"/>
    </row>
    <row r="75" spans="2:8" ht="27">
      <c r="B75" s="23" t="s">
        <v>65</v>
      </c>
      <c r="C75" s="3">
        <f>ROUND('F5_EAID'!C75,0)</f>
        <v>1</v>
      </c>
      <c r="D75" s="3">
        <f>ROUND('F5_EAID'!D75,0)</f>
        <v>66000000</v>
      </c>
      <c r="E75" s="3">
        <f>C75+D75</f>
        <v>66000001</v>
      </c>
      <c r="F75" s="3">
        <f>ROUND('F5_EAID'!F75,0)</f>
        <v>66000000</v>
      </c>
      <c r="G75" s="3">
        <f>ROUND('F5_EAID'!G75,0)</f>
        <v>66000000</v>
      </c>
      <c r="H75" s="3">
        <f>G75-C75</f>
        <v>65999999</v>
      </c>
    </row>
    <row r="76" spans="2:8" ht="41.25">
      <c r="B76" s="23" t="s">
        <v>66</v>
      </c>
      <c r="C76" s="3">
        <f>ROUND('F5_EAID'!C76,0)</f>
        <v>0</v>
      </c>
      <c r="D76" s="3">
        <f>ROUND('F5_EAID'!D76,0)</f>
        <v>22243000</v>
      </c>
      <c r="E76" s="3">
        <f>C76+D76</f>
        <v>22243000</v>
      </c>
      <c r="F76" s="3">
        <f>ROUND('F5_EAID'!F76,0)</f>
        <v>22243000</v>
      </c>
      <c r="G76" s="3">
        <f>ROUND('F5_EAID'!G76,0)</f>
        <v>22243000</v>
      </c>
      <c r="H76" s="3">
        <f>G76-C76</f>
        <v>22243000</v>
      </c>
    </row>
    <row r="77" spans="2:8" ht="27">
      <c r="B77" s="25" t="s">
        <v>67</v>
      </c>
      <c r="C77" s="12">
        <f aca="true" t="shared" si="16" ref="C77:H77">SUM(C75:C76)</f>
        <v>1</v>
      </c>
      <c r="D77" s="12">
        <f t="shared" si="16"/>
        <v>88243000</v>
      </c>
      <c r="E77" s="12">
        <f t="shared" si="16"/>
        <v>88243001</v>
      </c>
      <c r="F77" s="12">
        <f t="shared" si="16"/>
        <v>88243000</v>
      </c>
      <c r="G77" s="12">
        <f t="shared" si="16"/>
        <v>88243000</v>
      </c>
      <c r="H77" s="12">
        <f t="shared" si="16"/>
        <v>88242999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36" activePane="bottomLeft" state="frozen"/>
      <selection pane="topLeft" activeCell="A1" sqref="A1"/>
      <selection pane="bottomLeft" activeCell="C50" sqref="C5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5" t="s">
        <v>73</v>
      </c>
      <c r="C2" s="36"/>
      <c r="D2" s="36"/>
      <c r="E2" s="36"/>
      <c r="F2" s="36"/>
      <c r="G2" s="36"/>
      <c r="H2" s="37"/>
    </row>
    <row r="3" spans="2:8" ht="13.5">
      <c r="B3" s="38" t="s">
        <v>0</v>
      </c>
      <c r="C3" s="39"/>
      <c r="D3" s="39"/>
      <c r="E3" s="39"/>
      <c r="F3" s="39"/>
      <c r="G3" s="39"/>
      <c r="H3" s="40"/>
    </row>
    <row r="4" spans="2:8" ht="13.5">
      <c r="B4" s="38" t="s">
        <v>74</v>
      </c>
      <c r="C4" s="39"/>
      <c r="D4" s="39"/>
      <c r="E4" s="39"/>
      <c r="F4" s="39"/>
      <c r="G4" s="39"/>
      <c r="H4" s="40"/>
    </row>
    <row r="5" spans="2:8" ht="14.25" thickBot="1">
      <c r="B5" s="41" t="s">
        <v>1</v>
      </c>
      <c r="C5" s="42"/>
      <c r="D5" s="42"/>
      <c r="E5" s="42"/>
      <c r="F5" s="42"/>
      <c r="G5" s="42"/>
      <c r="H5" s="43"/>
    </row>
    <row r="6" spans="2:8" ht="14.25" thickBot="1">
      <c r="B6" s="15"/>
      <c r="C6" s="44" t="s">
        <v>2</v>
      </c>
      <c r="D6" s="45"/>
      <c r="E6" s="45"/>
      <c r="F6" s="45"/>
      <c r="G6" s="46"/>
      <c r="H6" s="33" t="s">
        <v>3</v>
      </c>
    </row>
    <row r="7" spans="2:8" ht="13.5">
      <c r="B7" s="16" t="s">
        <v>4</v>
      </c>
      <c r="C7" s="33" t="s">
        <v>6</v>
      </c>
      <c r="D7" s="48" t="s">
        <v>7</v>
      </c>
      <c r="E7" s="33" t="s">
        <v>8</v>
      </c>
      <c r="F7" s="33" t="s">
        <v>9</v>
      </c>
      <c r="G7" s="33" t="s">
        <v>10</v>
      </c>
      <c r="H7" s="47"/>
    </row>
    <row r="8" spans="2:8" ht="14.25" thickBot="1">
      <c r="B8" s="17" t="s">
        <v>5</v>
      </c>
      <c r="C8" s="34"/>
      <c r="D8" s="49"/>
      <c r="E8" s="34"/>
      <c r="F8" s="34"/>
      <c r="G8" s="34"/>
      <c r="H8" s="34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113177057.75</v>
      </c>
      <c r="D10" s="4">
        <v>2365453.12</v>
      </c>
      <c r="E10" s="3">
        <f>C10+D10</f>
        <v>115542510.87</v>
      </c>
      <c r="F10" s="4">
        <v>69851783.84</v>
      </c>
      <c r="G10" s="4">
        <v>69851783.84</v>
      </c>
      <c r="H10" s="3">
        <f>G10-C10</f>
        <v>-43325273.91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232182369.96</v>
      </c>
      <c r="D13" s="4">
        <v>30242630.63</v>
      </c>
      <c r="E13" s="3">
        <f t="shared" si="0"/>
        <v>262425000.59</v>
      </c>
      <c r="F13" s="4">
        <v>167416647.47</v>
      </c>
      <c r="G13" s="4">
        <v>167416647.47</v>
      </c>
      <c r="H13" s="3">
        <f t="shared" si="1"/>
        <v>-64765722.49000001</v>
      </c>
    </row>
    <row r="14" spans="2:8" ht="13.5">
      <c r="B14" s="20" t="s">
        <v>16</v>
      </c>
      <c r="C14" s="3">
        <v>5983480</v>
      </c>
      <c r="D14" s="4">
        <v>2339511.21</v>
      </c>
      <c r="E14" s="3">
        <f t="shared" si="0"/>
        <v>8322991.21</v>
      </c>
      <c r="F14" s="4">
        <v>5329086.25</v>
      </c>
      <c r="G14" s="4">
        <v>5329086.25</v>
      </c>
      <c r="H14" s="3">
        <f t="shared" si="1"/>
        <v>-654393.75</v>
      </c>
    </row>
    <row r="15" spans="2:8" ht="13.5">
      <c r="B15" s="20" t="s">
        <v>17</v>
      </c>
      <c r="C15" s="3">
        <v>6902399.55</v>
      </c>
      <c r="D15" s="4">
        <v>45203173.85</v>
      </c>
      <c r="E15" s="3">
        <f t="shared" si="0"/>
        <v>52105573.4</v>
      </c>
      <c r="F15" s="4">
        <v>47240499.02</v>
      </c>
      <c r="G15" s="4">
        <v>47240499.02</v>
      </c>
      <c r="H15" s="3">
        <f t="shared" si="1"/>
        <v>40338099.470000006</v>
      </c>
    </row>
    <row r="16" spans="2:8" ht="13.5">
      <c r="B16" s="20" t="s">
        <v>70</v>
      </c>
      <c r="C16" s="3">
        <v>1680701</v>
      </c>
      <c r="D16" s="4">
        <v>169594.13</v>
      </c>
      <c r="E16" s="3">
        <f t="shared" si="0"/>
        <v>1850295.13</v>
      </c>
      <c r="F16" s="4">
        <v>1402807.8</v>
      </c>
      <c r="G16" s="4">
        <v>1402807.8</v>
      </c>
      <c r="H16" s="3">
        <f t="shared" si="1"/>
        <v>-277893.19999999995</v>
      </c>
    </row>
    <row r="17" spans="2:8" ht="27">
      <c r="B17" s="24" t="s">
        <v>68</v>
      </c>
      <c r="C17" s="3">
        <f aca="true" t="shared" si="2" ref="C17:H17">SUM(C18:C28)</f>
        <v>507038015</v>
      </c>
      <c r="D17" s="5">
        <f t="shared" si="2"/>
        <v>188378364.48999998</v>
      </c>
      <c r="E17" s="5">
        <f t="shared" si="2"/>
        <v>695416379.49</v>
      </c>
      <c r="F17" s="5">
        <f t="shared" si="2"/>
        <v>503401741.09000003</v>
      </c>
      <c r="G17" s="5">
        <f t="shared" si="2"/>
        <v>503401741.09000003</v>
      </c>
      <c r="H17" s="5">
        <f t="shared" si="2"/>
        <v>-3636273.9100000113</v>
      </c>
    </row>
    <row r="18" spans="2:8" ht="13.5">
      <c r="B18" s="21" t="s">
        <v>18</v>
      </c>
      <c r="C18" s="3">
        <v>346453883</v>
      </c>
      <c r="D18" s="4">
        <v>1229700.66</v>
      </c>
      <c r="E18" s="3">
        <f t="shared" si="0"/>
        <v>347683583.66</v>
      </c>
      <c r="F18" s="4">
        <v>245528783.28</v>
      </c>
      <c r="G18" s="4">
        <v>245528783.28</v>
      </c>
      <c r="H18" s="3">
        <f>G18-C18</f>
        <v>-100925099.72</v>
      </c>
    </row>
    <row r="19" spans="2:8" ht="13.5">
      <c r="B19" s="21" t="s">
        <v>19</v>
      </c>
      <c r="C19" s="3">
        <v>80280030</v>
      </c>
      <c r="D19" s="4">
        <v>421778.6</v>
      </c>
      <c r="E19" s="3">
        <f t="shared" si="0"/>
        <v>80701808.6</v>
      </c>
      <c r="F19" s="4">
        <v>57576168.38</v>
      </c>
      <c r="G19" s="4">
        <v>57576168.38</v>
      </c>
      <c r="H19" s="3">
        <f aca="true" t="shared" si="3" ref="H19:H40">G19-C19</f>
        <v>-22703861.619999997</v>
      </c>
    </row>
    <row r="20" spans="2:8" ht="13.5">
      <c r="B20" s="21" t="s">
        <v>20</v>
      </c>
      <c r="C20" s="3">
        <v>16077560</v>
      </c>
      <c r="D20" s="4">
        <v>4104.72</v>
      </c>
      <c r="E20" s="3">
        <f t="shared" si="0"/>
        <v>16081664.72</v>
      </c>
      <c r="F20" s="4">
        <v>11250269.64</v>
      </c>
      <c r="G20" s="4">
        <v>11250269.64</v>
      </c>
      <c r="H20" s="3">
        <f t="shared" si="3"/>
        <v>-4827290.359999999</v>
      </c>
    </row>
    <row r="21" spans="2:8" ht="13.5">
      <c r="B21" s="21" t="s">
        <v>21</v>
      </c>
      <c r="C21" s="3">
        <v>721587</v>
      </c>
      <c r="D21" s="4">
        <v>0</v>
      </c>
      <c r="E21" s="3">
        <f t="shared" si="0"/>
        <v>721587</v>
      </c>
      <c r="F21" s="4">
        <v>526656.21</v>
      </c>
      <c r="G21" s="4">
        <v>526656.21</v>
      </c>
      <c r="H21" s="3">
        <f t="shared" si="3"/>
        <v>-194930.79000000004</v>
      </c>
    </row>
    <row r="22" spans="2:8" ht="13.5">
      <c r="B22" s="21" t="s">
        <v>22</v>
      </c>
      <c r="C22" s="3">
        <v>0</v>
      </c>
      <c r="D22" s="4">
        <v>98101534.38</v>
      </c>
      <c r="E22" s="3">
        <f t="shared" si="0"/>
        <v>98101534.38</v>
      </c>
      <c r="F22" s="4">
        <v>75646842.6</v>
      </c>
      <c r="G22" s="4">
        <v>75646842.6</v>
      </c>
      <c r="H22" s="3">
        <f t="shared" si="3"/>
        <v>75646842.6</v>
      </c>
    </row>
    <row r="23" spans="2:8" ht="27">
      <c r="B23" s="22" t="s">
        <v>23</v>
      </c>
      <c r="C23" s="3">
        <v>3470471</v>
      </c>
      <c r="D23" s="4">
        <v>85623.1</v>
      </c>
      <c r="E23" s="3">
        <f t="shared" si="0"/>
        <v>3556094.1</v>
      </c>
      <c r="F23" s="4">
        <v>1857137.28</v>
      </c>
      <c r="G23" s="4">
        <v>1857137.28</v>
      </c>
      <c r="H23" s="3">
        <f t="shared" si="3"/>
        <v>-1613333.72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>
        <v>0</v>
      </c>
      <c r="D25" s="4">
        <v>19151780</v>
      </c>
      <c r="E25" s="3">
        <f t="shared" si="0"/>
        <v>19151780</v>
      </c>
      <c r="F25" s="4">
        <v>9690612</v>
      </c>
      <c r="G25" s="4">
        <v>9690612</v>
      </c>
      <c r="H25" s="3">
        <f t="shared" si="3"/>
        <v>9690612</v>
      </c>
    </row>
    <row r="26" spans="2:8" ht="13.5">
      <c r="B26" s="21" t="s">
        <v>26</v>
      </c>
      <c r="C26" s="3">
        <v>13518003</v>
      </c>
      <c r="D26" s="4">
        <v>0</v>
      </c>
      <c r="E26" s="3">
        <f t="shared" si="0"/>
        <v>13518003</v>
      </c>
      <c r="F26" s="4">
        <v>7604018.23</v>
      </c>
      <c r="G26" s="4">
        <v>7604018.23</v>
      </c>
      <c r="H26" s="3">
        <f t="shared" si="3"/>
        <v>-5913984.77</v>
      </c>
    </row>
    <row r="27" spans="2:8" ht="13.5">
      <c r="B27" s="21" t="s">
        <v>27</v>
      </c>
      <c r="C27" s="3">
        <v>46516481</v>
      </c>
      <c r="D27" s="4">
        <v>18089826.37</v>
      </c>
      <c r="E27" s="3">
        <f t="shared" si="0"/>
        <v>64606307.370000005</v>
      </c>
      <c r="F27" s="4">
        <v>42427236.81</v>
      </c>
      <c r="G27" s="4">
        <v>42427236.81</v>
      </c>
      <c r="H27" s="3">
        <f t="shared" si="3"/>
        <v>-4089244.1899999976</v>
      </c>
    </row>
    <row r="28" spans="2:8" ht="27">
      <c r="B28" s="22" t="s">
        <v>28</v>
      </c>
      <c r="C28" s="3">
        <v>0</v>
      </c>
      <c r="D28" s="4">
        <v>51294016.66</v>
      </c>
      <c r="E28" s="3">
        <f t="shared" si="0"/>
        <v>51294016.66</v>
      </c>
      <c r="F28" s="4">
        <v>51294016.66</v>
      </c>
      <c r="G28" s="4">
        <v>51294016.66</v>
      </c>
      <c r="H28" s="3">
        <f t="shared" si="3"/>
        <v>51294016.66</v>
      </c>
    </row>
    <row r="29" spans="2:8" ht="27">
      <c r="B29" s="24" t="s">
        <v>29</v>
      </c>
      <c r="C29" s="3">
        <f aca="true" t="shared" si="4" ref="C29:H29">SUM(C30:C34)</f>
        <v>24920611</v>
      </c>
      <c r="D29" s="3">
        <f t="shared" si="4"/>
        <v>1526310.39</v>
      </c>
      <c r="E29" s="3">
        <f t="shared" si="4"/>
        <v>26446921.39</v>
      </c>
      <c r="F29" s="3">
        <f t="shared" si="4"/>
        <v>14421748.37</v>
      </c>
      <c r="G29" s="3">
        <f t="shared" si="4"/>
        <v>14421748.37</v>
      </c>
      <c r="H29" s="3">
        <f t="shared" si="4"/>
        <v>-10498862.63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>
        <v>24920611</v>
      </c>
      <c r="D34" s="4">
        <v>1526310.39</v>
      </c>
      <c r="E34" s="3">
        <f t="shared" si="0"/>
        <v>26446921.39</v>
      </c>
      <c r="F34" s="4">
        <v>14421748.37</v>
      </c>
      <c r="G34" s="4">
        <v>14421748.37</v>
      </c>
      <c r="H34" s="3">
        <f t="shared" si="3"/>
        <v>-10498862.63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96561453.4</v>
      </c>
      <c r="D36" s="3">
        <f t="shared" si="5"/>
        <v>1387624</v>
      </c>
      <c r="E36" s="3">
        <f t="shared" si="5"/>
        <v>97949077.4</v>
      </c>
      <c r="F36" s="3">
        <f t="shared" si="5"/>
        <v>53334143.6</v>
      </c>
      <c r="G36" s="3">
        <f t="shared" si="5"/>
        <v>53334143.6</v>
      </c>
      <c r="H36" s="3">
        <f t="shared" si="5"/>
        <v>-43227309.800000004</v>
      </c>
    </row>
    <row r="37" spans="2:8" ht="13.5">
      <c r="B37" s="21" t="s">
        <v>36</v>
      </c>
      <c r="C37" s="3">
        <v>96561453.4</v>
      </c>
      <c r="D37" s="4">
        <v>1387624</v>
      </c>
      <c r="E37" s="3">
        <f t="shared" si="0"/>
        <v>97949077.4</v>
      </c>
      <c r="F37" s="4">
        <v>53334143.6</v>
      </c>
      <c r="G37" s="4">
        <v>53334143.6</v>
      </c>
      <c r="H37" s="3">
        <f t="shared" si="3"/>
        <v>-43227309.800000004</v>
      </c>
    </row>
    <row r="38" spans="2:8" ht="13.5">
      <c r="B38" s="20" t="s">
        <v>37</v>
      </c>
      <c r="C38" s="3">
        <f aca="true" t="shared" si="6" ref="C38:H38">C39+C40</f>
        <v>2476327</v>
      </c>
      <c r="D38" s="3">
        <f t="shared" si="6"/>
        <v>60768689.98</v>
      </c>
      <c r="E38" s="3">
        <f t="shared" si="6"/>
        <v>63245016.98</v>
      </c>
      <c r="F38" s="3">
        <f t="shared" si="6"/>
        <v>61684355.75</v>
      </c>
      <c r="G38" s="3">
        <f t="shared" si="6"/>
        <v>61684355.75</v>
      </c>
      <c r="H38" s="3">
        <f t="shared" si="6"/>
        <v>59208028.75</v>
      </c>
    </row>
    <row r="39" spans="2:8" ht="13.5">
      <c r="B39" s="21" t="s">
        <v>38</v>
      </c>
      <c r="C39" s="3">
        <v>2476327</v>
      </c>
      <c r="D39" s="4">
        <v>60768689.98</v>
      </c>
      <c r="E39" s="3">
        <f t="shared" si="0"/>
        <v>63245016.98</v>
      </c>
      <c r="F39" s="4">
        <v>61684355.75</v>
      </c>
      <c r="G39" s="4">
        <v>61684355.75</v>
      </c>
      <c r="H39" s="3">
        <f t="shared" si="3"/>
        <v>59208028.75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990922414.66</v>
      </c>
      <c r="D42" s="8">
        <f t="shared" si="7"/>
        <v>332381351.79999995</v>
      </c>
      <c r="E42" s="8">
        <f t="shared" si="7"/>
        <v>1323303766.4600003</v>
      </c>
      <c r="F42" s="8">
        <f t="shared" si="7"/>
        <v>924082813.19</v>
      </c>
      <c r="G42" s="8">
        <f t="shared" si="7"/>
        <v>924082813.19</v>
      </c>
      <c r="H42" s="8">
        <f t="shared" si="7"/>
        <v>-66839601.47000003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315125706.59000003</v>
      </c>
      <c r="D47" s="3">
        <f t="shared" si="8"/>
        <v>-2467043.7799999993</v>
      </c>
      <c r="E47" s="3">
        <f t="shared" si="8"/>
        <v>312658662.81</v>
      </c>
      <c r="F47" s="3">
        <f t="shared" si="8"/>
        <v>256892551.48999998</v>
      </c>
      <c r="G47" s="3">
        <f t="shared" si="8"/>
        <v>255181295.87</v>
      </c>
      <c r="H47" s="3">
        <f t="shared" si="8"/>
        <v>-59944410.72000001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109818509.59</v>
      </c>
      <c r="D50" s="4">
        <v>-13434363.2</v>
      </c>
      <c r="E50" s="3">
        <f t="shared" si="9"/>
        <v>96384146.39</v>
      </c>
      <c r="F50" s="4">
        <v>92064615.07</v>
      </c>
      <c r="G50" s="4">
        <v>90353359.45</v>
      </c>
      <c r="H50" s="3">
        <f t="shared" si="10"/>
        <v>-19465150.14</v>
      </c>
    </row>
    <row r="51" spans="2:8" ht="41.25">
      <c r="B51" s="22" t="s">
        <v>46</v>
      </c>
      <c r="C51" s="3">
        <v>205307197</v>
      </c>
      <c r="D51" s="4">
        <v>10967319.42</v>
      </c>
      <c r="E51" s="3">
        <f t="shared" si="9"/>
        <v>216274516.42</v>
      </c>
      <c r="F51" s="4">
        <v>164827936.42</v>
      </c>
      <c r="G51" s="4">
        <v>164827936.42</v>
      </c>
      <c r="H51" s="3">
        <f t="shared" si="10"/>
        <v>-40479260.58000001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105138049</v>
      </c>
      <c r="D56" s="3">
        <f t="shared" si="11"/>
        <v>-92924636.5</v>
      </c>
      <c r="E56" s="3">
        <f t="shared" si="11"/>
        <v>12213412.5</v>
      </c>
      <c r="F56" s="3">
        <f t="shared" si="11"/>
        <v>6550279.2</v>
      </c>
      <c r="G56" s="3">
        <f t="shared" si="11"/>
        <v>6550279.2</v>
      </c>
      <c r="H56" s="3">
        <f t="shared" si="11"/>
        <v>-98587769.8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>
        <v>105138049</v>
      </c>
      <c r="D60" s="4">
        <v>-92924636.5</v>
      </c>
      <c r="E60" s="3">
        <f t="shared" si="9"/>
        <v>12213412.5</v>
      </c>
      <c r="F60" s="4">
        <v>6550279.2</v>
      </c>
      <c r="G60" s="4">
        <v>6550279.2</v>
      </c>
      <c r="H60" s="3">
        <f t="shared" si="10"/>
        <v>-98587769.8</v>
      </c>
    </row>
    <row r="61" spans="2:8" ht="13.5">
      <c r="B61" s="24" t="s">
        <v>56</v>
      </c>
      <c r="C61" s="3">
        <f aca="true" t="shared" si="12" ref="C61:H61">C62+C63</f>
        <v>29782819</v>
      </c>
      <c r="D61" s="3">
        <f t="shared" si="12"/>
        <v>11723814.91</v>
      </c>
      <c r="E61" s="3">
        <f t="shared" si="12"/>
        <v>41506633.91</v>
      </c>
      <c r="F61" s="3">
        <f t="shared" si="12"/>
        <v>30040304.68</v>
      </c>
      <c r="G61" s="3">
        <f t="shared" si="12"/>
        <v>30040304.68</v>
      </c>
      <c r="H61" s="3">
        <f t="shared" si="12"/>
        <v>257485.6799999997</v>
      </c>
    </row>
    <row r="62" spans="2:8" ht="27">
      <c r="B62" s="22" t="s">
        <v>57</v>
      </c>
      <c r="C62" s="3">
        <v>29782819</v>
      </c>
      <c r="D62" s="4">
        <v>11723814.91</v>
      </c>
      <c r="E62" s="3">
        <f t="shared" si="9"/>
        <v>41506633.91</v>
      </c>
      <c r="F62" s="4">
        <v>30040304.68</v>
      </c>
      <c r="G62" s="4">
        <v>30040304.68</v>
      </c>
      <c r="H62" s="3">
        <f t="shared" si="10"/>
        <v>257485.6799999997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>
        <v>92202561</v>
      </c>
      <c r="D65" s="29">
        <v>-19151780</v>
      </c>
      <c r="E65" s="28">
        <f t="shared" si="9"/>
        <v>73050781</v>
      </c>
      <c r="F65" s="29">
        <v>2288088</v>
      </c>
      <c r="G65" s="29">
        <v>2288088</v>
      </c>
      <c r="H65" s="28">
        <f t="shared" si="10"/>
        <v>-89914473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542249135.59</v>
      </c>
      <c r="D67" s="12">
        <f t="shared" si="13"/>
        <v>-102819645.37</v>
      </c>
      <c r="E67" s="12">
        <f t="shared" si="13"/>
        <v>439429490.22</v>
      </c>
      <c r="F67" s="12">
        <f t="shared" si="13"/>
        <v>295771223.36999995</v>
      </c>
      <c r="G67" s="12">
        <f t="shared" si="13"/>
        <v>294059967.75</v>
      </c>
      <c r="H67" s="12">
        <f t="shared" si="13"/>
        <v>-248189167.84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1</v>
      </c>
      <c r="D69" s="12">
        <f t="shared" si="14"/>
        <v>88243000</v>
      </c>
      <c r="E69" s="12">
        <f t="shared" si="14"/>
        <v>88243001</v>
      </c>
      <c r="F69" s="12">
        <f t="shared" si="14"/>
        <v>88243000</v>
      </c>
      <c r="G69" s="12">
        <f t="shared" si="14"/>
        <v>88243000</v>
      </c>
      <c r="H69" s="12">
        <f t="shared" si="14"/>
        <v>88242999</v>
      </c>
    </row>
    <row r="70" spans="2:8" ht="13.5">
      <c r="B70" s="23" t="s">
        <v>62</v>
      </c>
      <c r="C70" s="3">
        <v>1</v>
      </c>
      <c r="D70" s="4">
        <v>88243000</v>
      </c>
      <c r="E70" s="3">
        <f>C70+D70</f>
        <v>88243001</v>
      </c>
      <c r="F70" s="4">
        <v>88243000</v>
      </c>
      <c r="G70" s="4">
        <v>88243000</v>
      </c>
      <c r="H70" s="3">
        <f>G70-C70</f>
        <v>88242999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1533171551.25</v>
      </c>
      <c r="D72" s="12">
        <f t="shared" si="15"/>
        <v>317804706.42999995</v>
      </c>
      <c r="E72" s="12">
        <f t="shared" si="15"/>
        <v>1850976257.6800003</v>
      </c>
      <c r="F72" s="12">
        <f t="shared" si="15"/>
        <v>1308097036.56</v>
      </c>
      <c r="G72" s="12">
        <f t="shared" si="15"/>
        <v>1306385780.94</v>
      </c>
      <c r="H72" s="12">
        <f t="shared" si="15"/>
        <v>-226785770.31000006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>
        <v>1</v>
      </c>
      <c r="D75" s="4">
        <v>66000000</v>
      </c>
      <c r="E75" s="3">
        <f>C75+D75</f>
        <v>66000001</v>
      </c>
      <c r="F75" s="4">
        <v>66000000</v>
      </c>
      <c r="G75" s="4">
        <v>66000000</v>
      </c>
      <c r="H75" s="3">
        <f>G75-C75</f>
        <v>65999999</v>
      </c>
    </row>
    <row r="76" spans="2:8" ht="41.25">
      <c r="B76" s="23" t="s">
        <v>66</v>
      </c>
      <c r="C76" s="3">
        <v>0</v>
      </c>
      <c r="D76" s="4">
        <v>22243000</v>
      </c>
      <c r="E76" s="3">
        <f>C76+D76</f>
        <v>22243000</v>
      </c>
      <c r="F76" s="4">
        <v>22243000</v>
      </c>
      <c r="G76" s="4">
        <v>22243000</v>
      </c>
      <c r="H76" s="3">
        <f>G76-C76</f>
        <v>22243000</v>
      </c>
    </row>
    <row r="77" spans="2:8" ht="27">
      <c r="B77" s="25" t="s">
        <v>67</v>
      </c>
      <c r="C77" s="12">
        <f aca="true" t="shared" si="16" ref="C77:H77">SUM(C75:C76)</f>
        <v>1</v>
      </c>
      <c r="D77" s="12">
        <f t="shared" si="16"/>
        <v>88243000</v>
      </c>
      <c r="E77" s="12">
        <f t="shared" si="16"/>
        <v>88243001</v>
      </c>
      <c r="F77" s="12">
        <f t="shared" si="16"/>
        <v>88243000</v>
      </c>
      <c r="G77" s="12">
        <f t="shared" si="16"/>
        <v>88243000</v>
      </c>
      <c r="H77" s="12">
        <f t="shared" si="16"/>
        <v>88242999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2016-12-20T19:44:47Z</cp:lastPrinted>
  <dcterms:created xsi:type="dcterms:W3CDTF">2016-10-11T20:13:05Z</dcterms:created>
  <dcterms:modified xsi:type="dcterms:W3CDTF">2020-10-21T16:22:05Z</dcterms:modified>
  <cp:category/>
  <cp:version/>
  <cp:contentType/>
  <cp:contentStatus/>
</cp:coreProperties>
</file>